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Waluya\Documents\Kuliah\MATKUL\Basic accounting\TUGAS\Project\"/>
    </mc:Choice>
  </mc:AlternateContent>
  <xr:revisionPtr revIDLastSave="0" documentId="13_ncr:1_{57262B5F-D267-4BD8-93C6-93C52891BDD7}" xr6:coauthVersionLast="46" xr6:coauthVersionMax="46" xr10:uidLastSave="{00000000-0000-0000-0000-000000000000}"/>
  <bookViews>
    <workbookView xWindow="-120" yWindow="-120" windowWidth="20730" windowHeight="11310" firstSheet="3" activeTab="12" xr2:uid="{00000000-000D-0000-FFFF-FFFF00000000}"/>
  </bookViews>
  <sheets>
    <sheet name="Laporan Keuangan Juni" sheetId="1" r:id="rId1"/>
    <sheet name="Laporan Keuangan Agustus" sheetId="2" r:id="rId2"/>
    <sheet name="Laporan Keuangan September" sheetId="3" r:id="rId3"/>
    <sheet name=" JU_Juni" sheetId="4" r:id="rId4"/>
    <sheet name="JU_Agustus" sheetId="5" r:id="rId5"/>
    <sheet name="JU_September" sheetId="6" r:id="rId6"/>
    <sheet name="BB" sheetId="7" r:id="rId7"/>
    <sheet name="NS" sheetId="8" r:id="rId8"/>
    <sheet name="Lb Rg" sheetId="9" r:id="rId9"/>
    <sheet name="EK" sheetId="10" r:id="rId10"/>
    <sheet name="Keu" sheetId="11" r:id="rId11"/>
    <sheet name="JP" sheetId="12" r:id="rId12"/>
    <sheet name="NSD" sheetId="13" r:id="rId13"/>
  </sheets>
  <definedNames>
    <definedName name="_xlnm._FilterDatabase" localSheetId="4" hidden="1">JU_Agustus!$A$4:$F$132</definedName>
    <definedName name="_xlnm._FilterDatabase" localSheetId="5" hidden="1">JU_September!$A$5:$F$87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j3k1pXuzmK0J8PU3H36gWneB4SYg=="/>
    </ext>
  </extLst>
</workbook>
</file>

<file path=xl/calcChain.xml><?xml version="1.0" encoding="utf-8"?>
<calcChain xmlns="http://schemas.openxmlformats.org/spreadsheetml/2006/main">
  <c r="R77" i="7" l="1"/>
  <c r="Q73" i="7"/>
  <c r="J14" i="12"/>
  <c r="Q13" i="12" s="1"/>
  <c r="J13" i="12"/>
  <c r="Q12" i="12" s="1"/>
  <c r="J12" i="12"/>
  <c r="J11" i="12"/>
  <c r="J10" i="12"/>
  <c r="J9" i="12"/>
  <c r="Q4" i="12"/>
  <c r="J4" i="12"/>
  <c r="I5" i="9"/>
  <c r="E5" i="9"/>
  <c r="E4" i="9"/>
  <c r="I4" i="9" s="1"/>
  <c r="D13" i="8"/>
  <c r="C4" i="9" s="1"/>
  <c r="L156" i="7"/>
  <c r="H14" i="8" s="1"/>
  <c r="L155" i="7"/>
  <c r="L149" i="7"/>
  <c r="L150" i="7" s="1"/>
  <c r="L151" i="7" s="1"/>
  <c r="H13" i="8" s="1"/>
  <c r="S113" i="7"/>
  <c r="S114" i="7" s="1"/>
  <c r="M15" i="8" s="1"/>
  <c r="L112" i="7"/>
  <c r="L113" i="7" s="1"/>
  <c r="L114" i="7" s="1"/>
  <c r="L115" i="7" s="1"/>
  <c r="L116" i="7" s="1"/>
  <c r="L117" i="7" s="1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28" i="7" s="1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140" i="7" s="1"/>
  <c r="L141" i="7" s="1"/>
  <c r="L142" i="7" s="1"/>
  <c r="L143" i="7" s="1"/>
  <c r="L144" i="7" s="1"/>
  <c r="L145" i="7" s="1"/>
  <c r="I12" i="8" s="1"/>
  <c r="G4" i="9" s="1"/>
  <c r="L109" i="7"/>
  <c r="L110" i="7" s="1"/>
  <c r="L111" i="7" s="1"/>
  <c r="L108" i="7"/>
  <c r="S103" i="7"/>
  <c r="S104" i="7" s="1"/>
  <c r="S105" i="7" s="1"/>
  <c r="M13" i="8" s="1"/>
  <c r="J5" i="9" s="1"/>
  <c r="L103" i="7"/>
  <c r="L104" i="7" s="1"/>
  <c r="I10" i="8" s="1"/>
  <c r="L102" i="7"/>
  <c r="C98" i="7"/>
  <c r="S90" i="7"/>
  <c r="S91" i="7" s="1"/>
  <c r="S92" i="7" s="1"/>
  <c r="S93" i="7" s="1"/>
  <c r="S94" i="7" s="1"/>
  <c r="S95" i="7" s="1"/>
  <c r="S96" i="7" s="1"/>
  <c r="S97" i="7" s="1"/>
  <c r="S98" i="7" s="1"/>
  <c r="S99" i="7" s="1"/>
  <c r="N12" i="8" s="1"/>
  <c r="K4" i="9" s="1"/>
  <c r="S86" i="7"/>
  <c r="S87" i="7" s="1"/>
  <c r="S88" i="7" s="1"/>
  <c r="S89" i="7" s="1"/>
  <c r="S84" i="7"/>
  <c r="S85" i="7" s="1"/>
  <c r="S83" i="7"/>
  <c r="L83" i="7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H9" i="8" s="1"/>
  <c r="G10" i="11" s="1"/>
  <c r="H9" i="13" s="1"/>
  <c r="D9" i="6" s="1"/>
  <c r="S82" i="7"/>
  <c r="L81" i="7"/>
  <c r="L82" i="7" s="1"/>
  <c r="C79" i="7"/>
  <c r="E79" i="7" s="1"/>
  <c r="S77" i="7"/>
  <c r="S78" i="7" s="1"/>
  <c r="N10" i="8" s="1"/>
  <c r="L76" i="7"/>
  <c r="L77" i="7" s="1"/>
  <c r="H8" i="8" s="1"/>
  <c r="G9" i="11" s="1"/>
  <c r="H8" i="13" s="1"/>
  <c r="C74" i="7"/>
  <c r="J69" i="7"/>
  <c r="S60" i="7"/>
  <c r="S61" i="7" s="1"/>
  <c r="S62" i="7" s="1"/>
  <c r="S63" i="7" s="1"/>
  <c r="S64" i="7" s="1"/>
  <c r="S65" i="7" s="1"/>
  <c r="S66" i="7" s="1"/>
  <c r="S67" i="7" s="1"/>
  <c r="S68" i="7" s="1"/>
  <c r="S69" i="7" s="1"/>
  <c r="M9" i="8" s="1"/>
  <c r="L10" i="11" s="1"/>
  <c r="M9" i="13" s="1"/>
  <c r="C58" i="7"/>
  <c r="S55" i="7"/>
  <c r="S56" i="7" s="1"/>
  <c r="M8" i="8" s="1"/>
  <c r="L9" i="11" s="1"/>
  <c r="M8" i="13" s="1"/>
  <c r="C53" i="7"/>
  <c r="C51" i="7"/>
  <c r="E51" i="7" s="1"/>
  <c r="L36" i="7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H7" i="8" s="1"/>
  <c r="G8" i="11" s="1"/>
  <c r="H7" i="13" s="1"/>
  <c r="D7" i="6" s="1"/>
  <c r="C33" i="7"/>
  <c r="S29" i="7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M7" i="8" s="1"/>
  <c r="L8" i="11" s="1"/>
  <c r="M7" i="13" s="1"/>
  <c r="C24" i="7"/>
  <c r="C23" i="7"/>
  <c r="C21" i="7"/>
  <c r="C20" i="7"/>
  <c r="C17" i="7"/>
  <c r="C14" i="7"/>
  <c r="C11" i="7"/>
  <c r="C9" i="7"/>
  <c r="S7" i="7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M6" i="8" s="1"/>
  <c r="L7" i="7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H6" i="8" s="1"/>
  <c r="K6" i="7"/>
  <c r="J6" i="7"/>
  <c r="I6" i="7"/>
  <c r="H6" i="7"/>
  <c r="G6" i="7"/>
  <c r="E86" i="6"/>
  <c r="D85" i="6"/>
  <c r="D83" i="6"/>
  <c r="E84" i="6" s="1"/>
  <c r="E82" i="6"/>
  <c r="D81" i="6"/>
  <c r="D79" i="6"/>
  <c r="E80" i="6" s="1"/>
  <c r="E78" i="6"/>
  <c r="D77" i="6"/>
  <c r="D76" i="6"/>
  <c r="D74" i="6"/>
  <c r="E75" i="6" s="1"/>
  <c r="D72" i="6"/>
  <c r="E73" i="6" s="1"/>
  <c r="E71" i="6"/>
  <c r="D70" i="6"/>
  <c r="D68" i="6"/>
  <c r="E69" i="6" s="1"/>
  <c r="D66" i="6"/>
  <c r="E67" i="6" s="1"/>
  <c r="D64" i="6"/>
  <c r="E65" i="6" s="1"/>
  <c r="D62" i="6"/>
  <c r="E63" i="6" s="1"/>
  <c r="D60" i="6"/>
  <c r="E61" i="6" s="1"/>
  <c r="D58" i="6"/>
  <c r="E59" i="6" s="1"/>
  <c r="D56" i="6"/>
  <c r="E57" i="6" s="1"/>
  <c r="E55" i="6"/>
  <c r="D54" i="6"/>
  <c r="D52" i="6"/>
  <c r="E53" i="6" s="1"/>
  <c r="D50" i="6"/>
  <c r="D48" i="6"/>
  <c r="E49" i="6" s="1"/>
  <c r="D46" i="6"/>
  <c r="E47" i="6" s="1"/>
  <c r="D44" i="6"/>
  <c r="E45" i="6" s="1"/>
  <c r="D42" i="6"/>
  <c r="E43" i="6" s="1"/>
  <c r="D40" i="6"/>
  <c r="E41" i="6" s="1"/>
  <c r="E39" i="6"/>
  <c r="D38" i="6"/>
  <c r="D36" i="6"/>
  <c r="E37" i="6" s="1"/>
  <c r="D34" i="6"/>
  <c r="E35" i="6" s="1"/>
  <c r="D32" i="6"/>
  <c r="E33" i="6" s="1"/>
  <c r="D30" i="6"/>
  <c r="E31" i="6" s="1"/>
  <c r="D28" i="6"/>
  <c r="E29" i="6" s="1"/>
  <c r="D26" i="6"/>
  <c r="E27" i="6" s="1"/>
  <c r="D24" i="6"/>
  <c r="E25" i="6" s="1"/>
  <c r="E23" i="6"/>
  <c r="D22" i="6"/>
  <c r="D20" i="6"/>
  <c r="E21" i="6" s="1"/>
  <c r="D18" i="6"/>
  <c r="E19" i="6" s="1"/>
  <c r="D16" i="6"/>
  <c r="E17" i="6" s="1"/>
  <c r="D14" i="6"/>
  <c r="E15" i="6" s="1"/>
  <c r="D12" i="6"/>
  <c r="D11" i="6"/>
  <c r="E13" i="6" s="1"/>
  <c r="D8" i="6"/>
  <c r="D131" i="5"/>
  <c r="J98" i="7" s="1"/>
  <c r="L98" i="7" s="1"/>
  <c r="H11" i="8" s="1"/>
  <c r="H7" i="10" s="1"/>
  <c r="D129" i="5"/>
  <c r="D127" i="5"/>
  <c r="E128" i="5" s="1"/>
  <c r="D125" i="5"/>
  <c r="E126" i="5" s="1"/>
  <c r="D123" i="5"/>
  <c r="E124" i="5" s="1"/>
  <c r="D121" i="5"/>
  <c r="E122" i="5" s="1"/>
  <c r="D119" i="5"/>
  <c r="E120" i="5" s="1"/>
  <c r="K143" i="7" s="1"/>
  <c r="E118" i="5"/>
  <c r="D117" i="5"/>
  <c r="D115" i="5"/>
  <c r="E116" i="5" s="1"/>
  <c r="D113" i="5"/>
  <c r="E114" i="5" s="1"/>
  <c r="D111" i="5"/>
  <c r="E112" i="5" s="1"/>
  <c r="D109" i="5"/>
  <c r="E110" i="5" s="1"/>
  <c r="D107" i="5"/>
  <c r="E108" i="5" s="1"/>
  <c r="D105" i="5"/>
  <c r="E106" i="5" s="1"/>
  <c r="D103" i="5"/>
  <c r="E104" i="5" s="1"/>
  <c r="E102" i="5"/>
  <c r="D101" i="5"/>
  <c r="D99" i="5"/>
  <c r="E100" i="5" s="1"/>
  <c r="D97" i="5"/>
  <c r="E98" i="5" s="1"/>
  <c r="D95" i="5"/>
  <c r="E96" i="5" s="1"/>
  <c r="D93" i="5"/>
  <c r="E94" i="5" s="1"/>
  <c r="D91" i="5"/>
  <c r="E92" i="5" s="1"/>
  <c r="D89" i="5"/>
  <c r="E90" i="5" s="1"/>
  <c r="D87" i="5"/>
  <c r="E88" i="5" s="1"/>
  <c r="E86" i="5"/>
  <c r="D85" i="5"/>
  <c r="J160" i="7" s="1"/>
  <c r="L160" i="7" s="1"/>
  <c r="H15" i="8" s="1"/>
  <c r="D83" i="5"/>
  <c r="E84" i="5" s="1"/>
  <c r="D81" i="5"/>
  <c r="E82" i="5" s="1"/>
  <c r="D79" i="5"/>
  <c r="E80" i="5" s="1"/>
  <c r="D77" i="5"/>
  <c r="E78" i="5" s="1"/>
  <c r="D75" i="5"/>
  <c r="E76" i="5" s="1"/>
  <c r="E74" i="5"/>
  <c r="D73" i="5"/>
  <c r="D71" i="5"/>
  <c r="E72" i="5" s="1"/>
  <c r="E70" i="5"/>
  <c r="D69" i="5"/>
  <c r="D67" i="5"/>
  <c r="E68" i="5" s="1"/>
  <c r="D65" i="5"/>
  <c r="E66" i="5" s="1"/>
  <c r="D63" i="5"/>
  <c r="E64" i="5" s="1"/>
  <c r="D61" i="5"/>
  <c r="E62" i="5" s="1"/>
  <c r="D59" i="5"/>
  <c r="E60" i="5" s="1"/>
  <c r="E58" i="5"/>
  <c r="D57" i="5"/>
  <c r="D55" i="5"/>
  <c r="E56" i="5" s="1"/>
  <c r="E54" i="5"/>
  <c r="D53" i="5"/>
  <c r="D51" i="5"/>
  <c r="E52" i="5" s="1"/>
  <c r="D49" i="5"/>
  <c r="E50" i="5" s="1"/>
  <c r="D47" i="5"/>
  <c r="E48" i="5" s="1"/>
  <c r="D45" i="5"/>
  <c r="E46" i="5" s="1"/>
  <c r="D43" i="5"/>
  <c r="E44" i="5" s="1"/>
  <c r="E42" i="5"/>
  <c r="D41" i="5"/>
  <c r="D39" i="5"/>
  <c r="E40" i="5" s="1"/>
  <c r="E38" i="5"/>
  <c r="D37" i="5"/>
  <c r="D35" i="5"/>
  <c r="E36" i="5" s="1"/>
  <c r="D33" i="5"/>
  <c r="E34" i="5" s="1"/>
  <c r="D31" i="5"/>
  <c r="E32" i="5" s="1"/>
  <c r="D29" i="5"/>
  <c r="E30" i="5" s="1"/>
  <c r="D27" i="5"/>
  <c r="E28" i="5" s="1"/>
  <c r="E26" i="5"/>
  <c r="D25" i="5"/>
  <c r="D23" i="5"/>
  <c r="E24" i="5" s="1"/>
  <c r="E22" i="5"/>
  <c r="D21" i="5"/>
  <c r="D19" i="5"/>
  <c r="E20" i="5" s="1"/>
  <c r="D17" i="5"/>
  <c r="E18" i="5" s="1"/>
  <c r="D15" i="5"/>
  <c r="E16" i="5" s="1"/>
  <c r="D13" i="5"/>
  <c r="E14" i="5" s="1"/>
  <c r="D11" i="5"/>
  <c r="D10" i="5"/>
  <c r="E12" i="5" s="1"/>
  <c r="E144" i="4"/>
  <c r="D109" i="7" s="1"/>
  <c r="D143" i="4"/>
  <c r="C99" i="7" s="1"/>
  <c r="D141" i="4"/>
  <c r="C47" i="7" s="1"/>
  <c r="E140" i="4"/>
  <c r="D46" i="7" s="1"/>
  <c r="D139" i="4"/>
  <c r="C93" i="7" s="1"/>
  <c r="D137" i="4"/>
  <c r="D135" i="4"/>
  <c r="D133" i="4"/>
  <c r="E134" i="4" s="1"/>
  <c r="D158" i="7" s="1"/>
  <c r="D131" i="4"/>
  <c r="E130" i="4"/>
  <c r="D43" i="7" s="1"/>
  <c r="D129" i="4"/>
  <c r="C80" i="7" s="1"/>
  <c r="D127" i="4"/>
  <c r="D125" i="4"/>
  <c r="C42" i="7" s="1"/>
  <c r="D123" i="4"/>
  <c r="D121" i="4"/>
  <c r="D119" i="4"/>
  <c r="E118" i="4"/>
  <c r="D108" i="7" s="1"/>
  <c r="D117" i="4"/>
  <c r="D113" i="4"/>
  <c r="D111" i="4"/>
  <c r="C164" i="7" s="1"/>
  <c r="E164" i="7" s="1"/>
  <c r="C14" i="8" s="1"/>
  <c r="D109" i="4"/>
  <c r="D107" i="4"/>
  <c r="C91" i="7" s="1"/>
  <c r="D105" i="4"/>
  <c r="D103" i="4"/>
  <c r="D101" i="4"/>
  <c r="E100" i="4"/>
  <c r="D146" i="7" s="1"/>
  <c r="D99" i="4"/>
  <c r="C35" i="7" s="1"/>
  <c r="D97" i="4"/>
  <c r="D95" i="4"/>
  <c r="C34" i="7" s="1"/>
  <c r="D93" i="4"/>
  <c r="E94" i="4" s="1"/>
  <c r="D143" i="7" s="1"/>
  <c r="E92" i="4"/>
  <c r="D142" i="7" s="1"/>
  <c r="D91" i="4"/>
  <c r="C32" i="7" s="1"/>
  <c r="D89" i="4"/>
  <c r="D87" i="4"/>
  <c r="D85" i="4"/>
  <c r="E84" i="4"/>
  <c r="D141" i="7" s="1"/>
  <c r="D83" i="4"/>
  <c r="C30" i="7" s="1"/>
  <c r="D81" i="4"/>
  <c r="E80" i="4"/>
  <c r="D139" i="7" s="1"/>
  <c r="D79" i="4"/>
  <c r="C29" i="7" s="1"/>
  <c r="D77" i="4"/>
  <c r="E76" i="4"/>
  <c r="D138" i="7" s="1"/>
  <c r="D75" i="4"/>
  <c r="C65" i="7" s="1"/>
  <c r="D73" i="4"/>
  <c r="D71" i="4"/>
  <c r="D69" i="4"/>
  <c r="C27" i="7" s="1"/>
  <c r="D68" i="4"/>
  <c r="E67" i="4"/>
  <c r="D26" i="7" s="1"/>
  <c r="D66" i="4"/>
  <c r="C88" i="7" s="1"/>
  <c r="E65" i="4"/>
  <c r="D134" i="7" s="1"/>
  <c r="D64" i="4"/>
  <c r="C25" i="7" s="1"/>
  <c r="E63" i="4"/>
  <c r="D133" i="7" s="1"/>
  <c r="D62" i="4"/>
  <c r="E61" i="4"/>
  <c r="D132" i="7" s="1"/>
  <c r="D60" i="4"/>
  <c r="C62" i="7" s="1"/>
  <c r="E59" i="4"/>
  <c r="D131" i="7" s="1"/>
  <c r="D58" i="4"/>
  <c r="E57" i="4"/>
  <c r="D22" i="7" s="1"/>
  <c r="D56" i="4"/>
  <c r="C168" i="7" s="1"/>
  <c r="E168" i="7" s="1"/>
  <c r="E55" i="4"/>
  <c r="D130" i="7" s="1"/>
  <c r="D54" i="4"/>
  <c r="E53" i="4"/>
  <c r="D61" i="7" s="1"/>
  <c r="D52" i="4"/>
  <c r="C87" i="7" s="1"/>
  <c r="E51" i="4"/>
  <c r="D129" i="7" s="1"/>
  <c r="D50" i="4"/>
  <c r="E49" i="4"/>
  <c r="D128" i="7" s="1"/>
  <c r="D48" i="4"/>
  <c r="C19" i="7" s="1"/>
  <c r="E47" i="4"/>
  <c r="D127" i="7" s="1"/>
  <c r="D46" i="4"/>
  <c r="E45" i="4"/>
  <c r="D126" i="7" s="1"/>
  <c r="D44" i="4"/>
  <c r="C60" i="7" s="1"/>
  <c r="E43" i="4"/>
  <c r="D18" i="7" s="1"/>
  <c r="D42" i="4"/>
  <c r="C86" i="7" s="1"/>
  <c r="E41" i="4"/>
  <c r="D125" i="7" s="1"/>
  <c r="D40" i="4"/>
  <c r="C59" i="7" s="1"/>
  <c r="E39" i="4"/>
  <c r="D124" i="7" s="1"/>
  <c r="D38" i="4"/>
  <c r="E37" i="4"/>
  <c r="D123" i="7" s="1"/>
  <c r="D36" i="4"/>
  <c r="C16" i="7" s="1"/>
  <c r="E35" i="4"/>
  <c r="D122" i="7" s="1"/>
  <c r="D34" i="4"/>
  <c r="E33" i="4"/>
  <c r="D121" i="7" s="1"/>
  <c r="D32" i="4"/>
  <c r="C15" i="7" s="1"/>
  <c r="E31" i="4"/>
  <c r="D120" i="7" s="1"/>
  <c r="D30" i="4"/>
  <c r="E29" i="4"/>
  <c r="D13" i="7" s="1"/>
  <c r="D28" i="4"/>
  <c r="C57" i="7" s="1"/>
  <c r="E27" i="4"/>
  <c r="D12" i="7" s="1"/>
  <c r="D26" i="4"/>
  <c r="E25" i="4"/>
  <c r="D119" i="7" s="1"/>
  <c r="D24" i="4"/>
  <c r="C56" i="7" s="1"/>
  <c r="E23" i="4"/>
  <c r="D55" i="7" s="1"/>
  <c r="D22" i="4"/>
  <c r="C85" i="7" s="1"/>
  <c r="E21" i="4"/>
  <c r="D118" i="7" s="1"/>
  <c r="D20" i="4"/>
  <c r="C54" i="7" s="1"/>
  <c r="E19" i="4"/>
  <c r="D117" i="7" s="1"/>
  <c r="D18" i="4"/>
  <c r="E17" i="4"/>
  <c r="D116" i="7" s="1"/>
  <c r="D16" i="4"/>
  <c r="C10" i="7" s="1"/>
  <c r="E15" i="4"/>
  <c r="D115" i="7" s="1"/>
  <c r="D14" i="4"/>
  <c r="E13" i="4"/>
  <c r="D52" i="7" s="1"/>
  <c r="D12" i="4"/>
  <c r="C84" i="7" s="1"/>
  <c r="E84" i="7" s="1"/>
  <c r="E85" i="7" s="1"/>
  <c r="E86" i="7" s="1"/>
  <c r="E87" i="7" s="1"/>
  <c r="E88" i="7" s="1"/>
  <c r="E11" i="4"/>
  <c r="D114" i="7" s="1"/>
  <c r="D10" i="4"/>
  <c r="E9" i="4"/>
  <c r="D113" i="7" s="1"/>
  <c r="E113" i="7" s="1"/>
  <c r="E114" i="7" s="1"/>
  <c r="E115" i="7" s="1"/>
  <c r="E116" i="7" s="1"/>
  <c r="E117" i="7" s="1"/>
  <c r="E118" i="7" s="1"/>
  <c r="D8" i="4"/>
  <c r="C8" i="7" s="1"/>
  <c r="D6" i="4"/>
  <c r="D5" i="4"/>
  <c r="E111" i="3"/>
  <c r="G106" i="3"/>
  <c r="F106" i="3"/>
  <c r="E109" i="3" s="1"/>
  <c r="E106" i="3"/>
  <c r="D106" i="3"/>
  <c r="E108" i="3" s="1"/>
  <c r="I90" i="3"/>
  <c r="I89" i="3"/>
  <c r="H34" i="3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E111" i="2"/>
  <c r="G110" i="2"/>
  <c r="E108" i="2"/>
  <c r="G106" i="2"/>
  <c r="E109" i="2" s="1"/>
  <c r="F106" i="2"/>
  <c r="E106" i="2"/>
  <c r="D106" i="2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E111" i="1"/>
  <c r="G106" i="1"/>
  <c r="F106" i="1"/>
  <c r="E109" i="1" s="1"/>
  <c r="E106" i="1"/>
  <c r="D106" i="1"/>
  <c r="E108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6" i="1"/>
  <c r="H7" i="1" s="1"/>
  <c r="H8" i="1" s="1"/>
  <c r="H9" i="1" s="1"/>
  <c r="H5" i="1"/>
  <c r="S73" i="7" l="1"/>
  <c r="M11" i="8" s="1"/>
  <c r="M7" i="10" s="1"/>
  <c r="T11" i="12" s="1"/>
  <c r="S10" i="12" s="1"/>
  <c r="H106" i="1"/>
  <c r="L9" i="12"/>
  <c r="M10" i="12" s="1"/>
  <c r="B5" i="9"/>
  <c r="F6" i="12"/>
  <c r="Q109" i="7"/>
  <c r="S109" i="7" s="1"/>
  <c r="M14" i="8" s="1"/>
  <c r="E51" i="6"/>
  <c r="N4" i="10"/>
  <c r="N16" i="8"/>
  <c r="S8" i="12"/>
  <c r="T9" i="12" s="1"/>
  <c r="E74" i="4"/>
  <c r="D137" i="7" s="1"/>
  <c r="C28" i="7"/>
  <c r="E96" i="4"/>
  <c r="D144" i="7" s="1"/>
  <c r="E102" i="4"/>
  <c r="D147" i="7" s="1"/>
  <c r="C36" i="7"/>
  <c r="E108" i="4"/>
  <c r="D38" i="7" s="1"/>
  <c r="C39" i="7"/>
  <c r="E114" i="4"/>
  <c r="D151" i="7" s="1"/>
  <c r="C40" i="7"/>
  <c r="E122" i="4"/>
  <c r="D153" i="7" s="1"/>
  <c r="J164" i="7"/>
  <c r="L164" i="7" s="1"/>
  <c r="H16" i="8" s="1"/>
  <c r="E130" i="5"/>
  <c r="H17" i="8"/>
  <c r="G7" i="11"/>
  <c r="E119" i="7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C66" i="7"/>
  <c r="E82" i="4"/>
  <c r="D140" i="7" s="1"/>
  <c r="C90" i="7"/>
  <c r="E88" i="4"/>
  <c r="D67" i="7" s="1"/>
  <c r="C37" i="7"/>
  <c r="E106" i="4"/>
  <c r="D149" i="7" s="1"/>
  <c r="T5" i="12"/>
  <c r="H106" i="2"/>
  <c r="D145" i="4"/>
  <c r="C7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7" i="4"/>
  <c r="C64" i="7"/>
  <c r="E72" i="4"/>
  <c r="D136" i="7" s="1"/>
  <c r="C169" i="7"/>
  <c r="E90" i="4"/>
  <c r="D31" i="7" s="1"/>
  <c r="E112" i="4"/>
  <c r="D70" i="7" s="1"/>
  <c r="C72" i="7"/>
  <c r="E120" i="4"/>
  <c r="D152" i="7" s="1"/>
  <c r="E126" i="4"/>
  <c r="D155" i="7" s="1"/>
  <c r="C44" i="7"/>
  <c r="E132" i="4"/>
  <c r="D157" i="7" s="1"/>
  <c r="H106" i="3"/>
  <c r="E169" i="7"/>
  <c r="C15" i="8" s="1"/>
  <c r="C63" i="7"/>
  <c r="E70" i="4"/>
  <c r="D135" i="7" s="1"/>
  <c r="C97" i="7"/>
  <c r="E97" i="7" s="1"/>
  <c r="E98" i="7" s="1"/>
  <c r="E99" i="7" s="1"/>
  <c r="C12" i="8" s="1"/>
  <c r="C9" i="10" s="1"/>
  <c r="F12" i="12" s="1"/>
  <c r="E11" i="12" s="1"/>
  <c r="E86" i="4"/>
  <c r="D107" i="7" s="1"/>
  <c r="E107" i="7" s="1"/>
  <c r="E108" i="7" s="1"/>
  <c r="E109" i="7" s="1"/>
  <c r="D11" i="8" s="1"/>
  <c r="C5" i="10" s="1"/>
  <c r="C68" i="7"/>
  <c r="E98" i="4"/>
  <c r="D145" i="7" s="1"/>
  <c r="C69" i="7"/>
  <c r="E104" i="4"/>
  <c r="D148" i="7" s="1"/>
  <c r="C41" i="7"/>
  <c r="E124" i="4"/>
  <c r="D154" i="7" s="1"/>
  <c r="C92" i="7"/>
  <c r="E136" i="4"/>
  <c r="D75" i="7" s="1"/>
  <c r="C89" i="7"/>
  <c r="E89" i="7" s="1"/>
  <c r="E90" i="7" s="1"/>
  <c r="E91" i="7" s="1"/>
  <c r="E92" i="7" s="1"/>
  <c r="E93" i="7" s="1"/>
  <c r="C9" i="8" s="1"/>
  <c r="B10" i="11" s="1"/>
  <c r="C9" i="13" s="1"/>
  <c r="D8" i="5" s="1"/>
  <c r="E78" i="4"/>
  <c r="C71" i="7"/>
  <c r="E110" i="4"/>
  <c r="D150" i="7" s="1"/>
  <c r="E128" i="4"/>
  <c r="D156" i="7" s="1"/>
  <c r="C73" i="7"/>
  <c r="E80" i="7"/>
  <c r="C8" i="8" s="1"/>
  <c r="B9" i="11" s="1"/>
  <c r="C8" i="13" s="1"/>
  <c r="D7" i="5" s="1"/>
  <c r="J7" i="9"/>
  <c r="T6" i="12"/>
  <c r="E8" i="12"/>
  <c r="F9" i="12" s="1"/>
  <c r="C45" i="7"/>
  <c r="E138" i="4"/>
  <c r="D159" i="7" s="1"/>
  <c r="L7" i="11"/>
  <c r="M16" i="8"/>
  <c r="E52" i="7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M7" i="12"/>
  <c r="F7" i="9"/>
  <c r="I4" i="10"/>
  <c r="I17" i="8"/>
  <c r="E142" i="4"/>
  <c r="D160" i="7" s="1"/>
  <c r="E132" i="5"/>
  <c r="M12" i="12"/>
  <c r="L11" i="12" s="1"/>
  <c r="F6" i="9"/>
  <c r="M6" i="12"/>
  <c r="F5" i="9"/>
  <c r="M5" i="12"/>
  <c r="E63" i="7" l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C7" i="8" s="1"/>
  <c r="B8" i="11" s="1"/>
  <c r="C7" i="13" s="1"/>
  <c r="D6" i="5" s="1"/>
  <c r="B6" i="9"/>
  <c r="C7" i="9" s="1"/>
  <c r="C8" i="9" s="1"/>
  <c r="C8" i="10" s="1"/>
  <c r="F5" i="12"/>
  <c r="E4" i="12" s="1"/>
  <c r="D103" i="7"/>
  <c r="D10" i="8" s="1"/>
  <c r="E145" i="4"/>
  <c r="E136" i="7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M8" i="12"/>
  <c r="L4" i="12" s="1"/>
  <c r="F8" i="9"/>
  <c r="G9" i="9" s="1"/>
  <c r="G10" i="9" s="1"/>
  <c r="T7" i="12"/>
  <c r="J6" i="9"/>
  <c r="K9" i="9" s="1"/>
  <c r="K10" i="9" s="1"/>
  <c r="M6" i="13"/>
  <c r="M11" i="13" s="1"/>
  <c r="L11" i="11"/>
  <c r="E31" i="7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C6" i="8" s="1"/>
  <c r="S4" i="12"/>
  <c r="H6" i="13"/>
  <c r="G11" i="11"/>
  <c r="H6" i="10" l="1"/>
  <c r="I8" i="10" s="1"/>
  <c r="I12" i="10" s="1"/>
  <c r="I7" i="11" s="1"/>
  <c r="L13" i="12"/>
  <c r="M14" i="12" s="1"/>
  <c r="F15" i="12"/>
  <c r="E14" i="12" s="1"/>
  <c r="D10" i="10"/>
  <c r="H11" i="13"/>
  <c r="D6" i="6"/>
  <c r="D87" i="6" s="1"/>
  <c r="C4" i="10"/>
  <c r="D6" i="10" s="1"/>
  <c r="D16" i="8"/>
  <c r="B7" i="11"/>
  <c r="C16" i="8"/>
  <c r="S12" i="12"/>
  <c r="T13" i="12" s="1"/>
  <c r="M6" i="10"/>
  <c r="N8" i="10" s="1"/>
  <c r="N12" i="10" s="1"/>
  <c r="N7" i="11" s="1"/>
  <c r="M11" i="11" l="1"/>
  <c r="N10" i="13"/>
  <c r="N11" i="13" s="1"/>
  <c r="D12" i="10"/>
  <c r="D8" i="11" s="1"/>
  <c r="D11" i="11" s="1"/>
  <c r="D10" i="13" s="1"/>
  <c r="D11" i="13" s="1"/>
  <c r="C6" i="13"/>
  <c r="B11" i="11"/>
  <c r="I10" i="13"/>
  <c r="H11" i="11"/>
  <c r="C11" i="13" l="1"/>
  <c r="D5" i="5"/>
  <c r="I11" i="13"/>
  <c r="E10" i="6"/>
  <c r="E87" i="6" s="1"/>
  <c r="E9" i="5" l="1"/>
  <c r="K133" i="4" s="1"/>
  <c r="J133" i="4"/>
</calcChain>
</file>

<file path=xl/sharedStrings.xml><?xml version="1.0" encoding="utf-8"?>
<sst xmlns="http://schemas.openxmlformats.org/spreadsheetml/2006/main" count="1392" uniqueCount="267">
  <si>
    <t>Laporan Keuangan</t>
  </si>
  <si>
    <t>Pemasukan</t>
  </si>
  <si>
    <t>Pengeluaran</t>
  </si>
  <si>
    <t>Saldo</t>
  </si>
  <si>
    <t>No</t>
  </si>
  <si>
    <t>Tanggal</t>
  </si>
  <si>
    <t>Keterangan</t>
  </si>
  <si>
    <t>Cash</t>
  </si>
  <si>
    <t>Rekening</t>
  </si>
  <si>
    <t>saldo bulan lalu</t>
  </si>
  <si>
    <t>tunai 31 juli</t>
  </si>
  <si>
    <t>tunai 1 juni</t>
  </si>
  <si>
    <t>youtap 31-1  (mesin kasir, byaar lewat device)</t>
  </si>
  <si>
    <t>kobeer dan susu</t>
  </si>
  <si>
    <t>tunai 2 juni</t>
  </si>
  <si>
    <t>tunai 3 juni</t>
  </si>
  <si>
    <t>youtap 2 juni</t>
  </si>
  <si>
    <t>youtap 3 juni</t>
  </si>
  <si>
    <t>wings</t>
  </si>
  <si>
    <t>belanja</t>
  </si>
  <si>
    <t>setor rekening</t>
  </si>
  <si>
    <t>tunai 4 juni</t>
  </si>
  <si>
    <t>tunai 5 juni</t>
  </si>
  <si>
    <t>tunai 6 juni</t>
  </si>
  <si>
    <t>tunai 7 juni</t>
  </si>
  <si>
    <t>youtap 4,5,6</t>
  </si>
  <si>
    <t>youtap 7 juni</t>
  </si>
  <si>
    <t xml:space="preserve">es </t>
  </si>
  <si>
    <t>tunai 8 juni</t>
  </si>
  <si>
    <t>youtap 8 juni</t>
  </si>
  <si>
    <t>tunai 9 juni</t>
  </si>
  <si>
    <t>youtap 9 juni</t>
  </si>
  <si>
    <t>susu</t>
  </si>
  <si>
    <t>tunai 10 juni</t>
  </si>
  <si>
    <t>youtap 10 juni</t>
  </si>
  <si>
    <t>tunai 11 juni</t>
  </si>
  <si>
    <t>youtap 10,11,12,13</t>
  </si>
  <si>
    <t>tunai 12 juni</t>
  </si>
  <si>
    <t>tunai 13 juni</t>
  </si>
  <si>
    <t>fee live music</t>
  </si>
  <si>
    <t>tunai 14 juni</t>
  </si>
  <si>
    <t>youtap 14 juni</t>
  </si>
  <si>
    <t>tunai 15 juni</t>
  </si>
  <si>
    <t>youtap 15 juni</t>
  </si>
  <si>
    <t>tunai 16 juni</t>
  </si>
  <si>
    <t>youtap 16 juni</t>
  </si>
  <si>
    <t xml:space="preserve"> tunai 17 juni</t>
  </si>
  <si>
    <t>youtap 17 juni</t>
  </si>
  <si>
    <t>biji 7kg</t>
  </si>
  <si>
    <t xml:space="preserve">setor houger </t>
  </si>
  <si>
    <t>tunai 18 juni</t>
  </si>
  <si>
    <t>tunai 19 juni</t>
  </si>
  <si>
    <t>tunai 20 juni</t>
  </si>
  <si>
    <t>youtap 18, 19, 20</t>
  </si>
  <si>
    <t>fee live music five youth</t>
  </si>
  <si>
    <t>tunai 21 juni</t>
  </si>
  <si>
    <t>youtap 21 juni</t>
  </si>
  <si>
    <t>es</t>
  </si>
  <si>
    <t>tunai 22 juni</t>
  </si>
  <si>
    <t>youtap 22 juni</t>
  </si>
  <si>
    <t>tunai 23 juni</t>
  </si>
  <si>
    <t>youtap 23 juni</t>
  </si>
  <si>
    <t>PP jkthunt</t>
  </si>
  <si>
    <t>tunai 24 juni</t>
  </si>
  <si>
    <t>youtap 24 juni</t>
  </si>
  <si>
    <t>tunai 25 juni</t>
  </si>
  <si>
    <t>tunai 26 juni</t>
  </si>
  <si>
    <t>tunai 27 juni</t>
  </si>
  <si>
    <t>youtap 25,26,27 juni</t>
  </si>
  <si>
    <t>tunai 28 juni</t>
  </si>
  <si>
    <t>youtap 28 juni</t>
  </si>
  <si>
    <t>susu dan leci</t>
  </si>
  <si>
    <t>kebab, aqua, sama es</t>
  </si>
  <si>
    <t>tunai 29 juni</t>
  </si>
  <si>
    <t>tunai 30 juni</t>
  </si>
  <si>
    <t>youtap 29 30  juni</t>
  </si>
  <si>
    <t>grab 30 juni</t>
  </si>
  <si>
    <t>penyesuaian kas</t>
  </si>
  <si>
    <t>gaji daiful</t>
  </si>
  <si>
    <t>gaji brian</t>
  </si>
  <si>
    <t>gaji ope</t>
  </si>
  <si>
    <t>gaji lestari</t>
  </si>
  <si>
    <t>gaji rian</t>
  </si>
  <si>
    <t>gaji revaldy</t>
  </si>
  <si>
    <t>gaji wildan</t>
  </si>
  <si>
    <t>gaji nabilah</t>
  </si>
  <si>
    <t>sewa alat</t>
  </si>
  <si>
    <t>Bagi hasil rian</t>
  </si>
  <si>
    <t>Bagi hasil revaldy</t>
  </si>
  <si>
    <t>Bahi hasil raihan</t>
  </si>
  <si>
    <t>Bagi hasil huga</t>
  </si>
  <si>
    <t>Bagi hasil wildan</t>
  </si>
  <si>
    <t>Total</t>
  </si>
  <si>
    <t>Saldo Cash</t>
  </si>
  <si>
    <t>Saldo Rekening</t>
  </si>
  <si>
    <t xml:space="preserve">Penjualan </t>
  </si>
  <si>
    <t>Saldo bulan lalu</t>
  </si>
  <si>
    <t>youtap 30,31,1</t>
  </si>
  <si>
    <t>tunai 1 agustus</t>
  </si>
  <si>
    <t>tunai 2 agustus</t>
  </si>
  <si>
    <t>tunai 3 agustus</t>
  </si>
  <si>
    <t>shopeepay 1 agustus</t>
  </si>
  <si>
    <t>yt 2 ag</t>
  </si>
  <si>
    <t>yt 3 ag</t>
  </si>
  <si>
    <t>belanja alat kebersihan dan bahan</t>
  </si>
  <si>
    <t>beli bahan percobaan frappe</t>
  </si>
  <si>
    <t>tunai 4 ag</t>
  </si>
  <si>
    <t>tunai 5 sg</t>
  </si>
  <si>
    <t>tunai 6 ag</t>
  </si>
  <si>
    <t>belanja bahan</t>
  </si>
  <si>
    <t>yt 5 ag</t>
  </si>
  <si>
    <t>yt 4 ag</t>
  </si>
  <si>
    <t>tunai 5 ag</t>
  </si>
  <si>
    <t>yt 6 7 8</t>
  </si>
  <si>
    <t>shopee 8 ag</t>
  </si>
  <si>
    <t>tunai 8 ag</t>
  </si>
  <si>
    <t>tunai 9 ag</t>
  </si>
  <si>
    <t>tunai 10 ag</t>
  </si>
  <si>
    <t>tunai 11 ag</t>
  </si>
  <si>
    <t>yt 9 ag</t>
  </si>
  <si>
    <t>gaji Pk dan Genduy</t>
  </si>
  <si>
    <t>es balok</t>
  </si>
  <si>
    <t>dekor bendera</t>
  </si>
  <si>
    <t>yt 11 ag</t>
  </si>
  <si>
    <t>biji kopi alun</t>
  </si>
  <si>
    <t>yt 12 ag</t>
  </si>
  <si>
    <t>yt 13,14,15</t>
  </si>
  <si>
    <t>biji kopi 7 kg</t>
  </si>
  <si>
    <t>ongkir biji kopi paxel</t>
  </si>
  <si>
    <t>shopee 15 ag</t>
  </si>
  <si>
    <t>tunai 12-16 ag</t>
  </si>
  <si>
    <t>kebab</t>
  </si>
  <si>
    <t>mama bayar</t>
  </si>
  <si>
    <t>yt  17-19 ag</t>
  </si>
  <si>
    <t>yt 20 21 22</t>
  </si>
  <si>
    <t>tunai 17-23 ag</t>
  </si>
  <si>
    <t>shopepay 22</t>
  </si>
  <si>
    <t>yt 23-25</t>
  </si>
  <si>
    <t>kentang</t>
  </si>
  <si>
    <t>yt 26 ag</t>
  </si>
  <si>
    <t>wings dan susu</t>
  </si>
  <si>
    <t>es dan aqua</t>
  </si>
  <si>
    <t>tunai 24-28 ag</t>
  </si>
  <si>
    <t>yt 27,28,29</t>
  </si>
  <si>
    <t>yt 30</t>
  </si>
  <si>
    <t>DP live music</t>
  </si>
  <si>
    <t>Gaji</t>
  </si>
  <si>
    <t>Tunai 29-31</t>
  </si>
  <si>
    <t>yt 31 ag</t>
  </si>
  <si>
    <t xml:space="preserve">sewa alat </t>
  </si>
  <si>
    <t>Prive</t>
  </si>
  <si>
    <t>yt 1 dan2 sept</t>
  </si>
  <si>
    <t>cup 1000 dan susu</t>
  </si>
  <si>
    <t>bayar live music</t>
  </si>
  <si>
    <t>yt 3-6 sept</t>
  </si>
  <si>
    <t>tunai 1-6 sept</t>
  </si>
  <si>
    <t>yt 8-12</t>
  </si>
  <si>
    <t>tunai 7-12 sept</t>
  </si>
  <si>
    <t>beli asbak dan bayar live music</t>
  </si>
  <si>
    <t>yt 13-16 sept</t>
  </si>
  <si>
    <t>biji kopi susu 7kg</t>
  </si>
  <si>
    <t>live musik adam</t>
  </si>
  <si>
    <t>yt 17,18,19</t>
  </si>
  <si>
    <t>tunai 20 sept</t>
  </si>
  <si>
    <t>yt 20</t>
  </si>
  <si>
    <t>tunai 13- 19 sept</t>
  </si>
  <si>
    <t>ongkir biji kopi</t>
  </si>
  <si>
    <t>susu dn bahan</t>
  </si>
  <si>
    <t>yt 21-23</t>
  </si>
  <si>
    <t>tunai 25 sept</t>
  </si>
  <si>
    <t>beli batere</t>
  </si>
  <si>
    <t>setor cash</t>
  </si>
  <si>
    <t>live music raw</t>
  </si>
  <si>
    <t>tunai 26- 28 sept</t>
  </si>
  <si>
    <t>yt 24-28 sept</t>
  </si>
  <si>
    <t>tunai 29 sept</t>
  </si>
  <si>
    <t>Perlengkapan café</t>
  </si>
  <si>
    <t>gaji pegawai</t>
  </si>
  <si>
    <t>tunai 30 sep</t>
  </si>
  <si>
    <t>yt 30 sep</t>
  </si>
  <si>
    <t>bagi hasil</t>
  </si>
  <si>
    <t>belanja kentang</t>
  </si>
  <si>
    <t>yt 29 sept</t>
  </si>
  <si>
    <t>DUMA</t>
  </si>
  <si>
    <t>Jurnal Umum</t>
  </si>
  <si>
    <t>Periode Juni 2021</t>
  </si>
  <si>
    <t>TGL</t>
  </si>
  <si>
    <t>Akun</t>
  </si>
  <si>
    <t>Ref</t>
  </si>
  <si>
    <t xml:space="preserve">Debit </t>
  </si>
  <si>
    <t>Kredit</t>
  </si>
  <si>
    <t>Kas</t>
  </si>
  <si>
    <t>V</t>
  </si>
  <si>
    <t>Bank</t>
  </si>
  <si>
    <t xml:space="preserve">   Modal</t>
  </si>
  <si>
    <t xml:space="preserve">   Pendapatan</t>
  </si>
  <si>
    <t xml:space="preserve">Kas </t>
  </si>
  <si>
    <t>Perlengkapan</t>
  </si>
  <si>
    <t xml:space="preserve">   Bank</t>
  </si>
  <si>
    <t>Peralatan</t>
  </si>
  <si>
    <t xml:space="preserve">   Kas</t>
  </si>
  <si>
    <t xml:space="preserve">Bank </t>
  </si>
  <si>
    <t xml:space="preserve">   pendapatan</t>
  </si>
  <si>
    <t xml:space="preserve">   Bank </t>
  </si>
  <si>
    <t>kas</t>
  </si>
  <si>
    <t>Beban Operasional</t>
  </si>
  <si>
    <t>bank</t>
  </si>
  <si>
    <t xml:space="preserve">   Modal houger</t>
  </si>
  <si>
    <t>Beban Transportasi</t>
  </si>
  <si>
    <t xml:space="preserve">   Modal Houger</t>
  </si>
  <si>
    <t>Periode Agustus 2021</t>
  </si>
  <si>
    <t>No Akun</t>
  </si>
  <si>
    <t>Beban Gaji</t>
  </si>
  <si>
    <t>Beban Angkut</t>
  </si>
  <si>
    <t>Beban Sewa</t>
  </si>
  <si>
    <t>Periode September 2021</t>
  </si>
  <si>
    <t>perlengkapan</t>
  </si>
  <si>
    <t xml:space="preserve">  Bank</t>
  </si>
  <si>
    <t>TOTAL</t>
  </si>
  <si>
    <t>Buku Besar</t>
  </si>
  <si>
    <t>KAS</t>
  </si>
  <si>
    <t>Debit</t>
  </si>
  <si>
    <t>Balance</t>
  </si>
  <si>
    <t>Saldo awal</t>
  </si>
  <si>
    <t>Modal</t>
  </si>
  <si>
    <t>Alat</t>
  </si>
  <si>
    <t>Pendapatan</t>
  </si>
  <si>
    <t>Modal Awal</t>
  </si>
  <si>
    <t>Modal Houger</t>
  </si>
  <si>
    <t>Neraca saldo</t>
  </si>
  <si>
    <t>Laporan Laba Rugi</t>
  </si>
  <si>
    <t>Beban</t>
  </si>
  <si>
    <t>Total beban</t>
  </si>
  <si>
    <t>Laba Bersih</t>
  </si>
  <si>
    <t>Total Beban</t>
  </si>
  <si>
    <t>Laporan Perubahan Ekuitas</t>
  </si>
  <si>
    <t>Modal 1st</t>
  </si>
  <si>
    <t>Penambahan modal</t>
  </si>
  <si>
    <t>Penambahan Modal</t>
  </si>
  <si>
    <t>Modal Akhir</t>
  </si>
  <si>
    <t>Modal 30th</t>
  </si>
  <si>
    <t>Laporan Posisi keuangan</t>
  </si>
  <si>
    <t>Aset</t>
  </si>
  <si>
    <t>Liabilitas+Ekuitas</t>
  </si>
  <si>
    <t>Nominal</t>
  </si>
  <si>
    <t>Utang Usaha</t>
  </si>
  <si>
    <t>Jurnal penutup</t>
  </si>
  <si>
    <t>Tanngal</t>
  </si>
  <si>
    <t>Akun dan keterangan</t>
  </si>
  <si>
    <t>Juni</t>
  </si>
  <si>
    <t>Iktisar laba rugi</t>
  </si>
  <si>
    <t>Agustus</t>
  </si>
  <si>
    <t xml:space="preserve">   Beban Operasional</t>
  </si>
  <si>
    <t xml:space="preserve">   Beban Transportasi</t>
  </si>
  <si>
    <t xml:space="preserve">   Beban Gaji</t>
  </si>
  <si>
    <t>(Penutupan Akun Beban-Beban)</t>
  </si>
  <si>
    <t xml:space="preserve">   Beban Angkut</t>
  </si>
  <si>
    <t>pendapatan</t>
  </si>
  <si>
    <t xml:space="preserve">   Beban Sewa</t>
  </si>
  <si>
    <t xml:space="preserve">   Ikhtisar laba rugi</t>
  </si>
  <si>
    <t xml:space="preserve">   Ikhtisar Laba Rugi</t>
  </si>
  <si>
    <t>(Penutupan Akun Pendapatan)</t>
  </si>
  <si>
    <t xml:space="preserve">   Prive</t>
  </si>
  <si>
    <t>(Penutupan Akun Prive)</t>
  </si>
  <si>
    <t>Ikhtisar Laba Rugi</t>
  </si>
  <si>
    <t>(Penutupan Akun Ikhtisar Laba Rugi)</t>
  </si>
  <si>
    <t>Neraca Saldo Setelah Penutup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</si>
</sst>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"/>
    <numFmt numFmtId="165" formatCode="[$Rp-421]#,##0"/>
    <numFmt numFmtId="166" formatCode="[$Rp-421]#,##0.00"/>
    <numFmt numFmtId="167" formatCode="[$Rp]#,##0"/>
    <numFmt numFmtId="168" formatCode="_-&quot;Rp&quot;* #,##0_-;\-&quot;Rp&quot;* #,##0_-;_-&quot;Rp&quot;* &quot;-&quot;_-;_-@"/>
  </numFmts>
  <fonts count="10" x14ac:knownFonts="1">
    <font>
      <sz val="10"/>
      <color rgb="FF000000"/>
      <name val="Arial"/>
    </font>
    <font>
      <sz val="10"/>
      <color theme="1"/>
      <name val="Arial"/>
    </font>
    <font>
      <sz val="10"/>
      <color rgb="FFFF0000"/>
      <name val="Arial"/>
    </font>
    <font>
      <strike/>
      <sz val="10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00B050"/>
        <bgColor rgb="FF00B050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2" borderId="1" xfId="0" applyFont="1" applyFill="1" applyBorder="1"/>
    <xf numFmtId="165" fontId="1" fillId="0" borderId="0" xfId="0" applyNumberFormat="1" applyFont="1"/>
    <xf numFmtId="0" fontId="0" fillId="0" borderId="0" xfId="0" applyFont="1"/>
    <xf numFmtId="166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5" fontId="1" fillId="2" borderId="1" xfId="0" applyNumberFormat="1" applyFont="1" applyFill="1" applyBorder="1"/>
    <xf numFmtId="164" fontId="1" fillId="0" borderId="0" xfId="0" applyNumberFormat="1" applyFont="1" applyAlignment="1">
      <alignment horizontal="right"/>
    </xf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/>
    <xf numFmtId="0" fontId="3" fillId="0" borderId="0" xfId="0" applyFont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4" borderId="1" xfId="0" applyFont="1" applyFill="1" applyBorder="1"/>
    <xf numFmtId="0" fontId="5" fillId="0" borderId="2" xfId="0" applyFont="1" applyBorder="1" applyAlignment="1">
      <alignment horizontal="center"/>
    </xf>
    <xf numFmtId="0" fontId="1" fillId="0" borderId="3" xfId="0" applyFont="1" applyBorder="1"/>
    <xf numFmtId="168" fontId="1" fillId="0" borderId="0" xfId="0" applyNumberFormat="1" applyFont="1"/>
    <xf numFmtId="168" fontId="1" fillId="0" borderId="4" xfId="0" applyNumberFormat="1" applyFont="1" applyBorder="1"/>
    <xf numFmtId="168" fontId="0" fillId="0" borderId="0" xfId="0" applyNumberFormat="1" applyFont="1"/>
    <xf numFmtId="0" fontId="5" fillId="0" borderId="0" xfId="0" applyFont="1"/>
    <xf numFmtId="168" fontId="5" fillId="0" borderId="0" xfId="0" applyNumberFormat="1" applyFont="1"/>
    <xf numFmtId="168" fontId="5" fillId="0" borderId="4" xfId="0" applyNumberFormat="1" applyFont="1" applyBorder="1"/>
    <xf numFmtId="0" fontId="5" fillId="0" borderId="5" xfId="0" applyFont="1" applyBorder="1" applyAlignment="1">
      <alignment horizontal="center"/>
    </xf>
    <xf numFmtId="0" fontId="1" fillId="0" borderId="6" xfId="0" applyFont="1" applyBorder="1"/>
    <xf numFmtId="0" fontId="1" fillId="5" borderId="7" xfId="0" applyFont="1" applyFill="1" applyBorder="1"/>
    <xf numFmtId="165" fontId="5" fillId="0" borderId="6" xfId="0" applyNumberFormat="1" applyFont="1" applyBorder="1" applyAlignment="1">
      <alignment horizontal="center"/>
    </xf>
    <xf numFmtId="0" fontId="0" fillId="0" borderId="8" xfId="0" applyFont="1" applyBorder="1"/>
    <xf numFmtId="0" fontId="1" fillId="0" borderId="9" xfId="0" applyFont="1" applyBorder="1"/>
    <xf numFmtId="0" fontId="5" fillId="0" borderId="10" xfId="0" applyFont="1" applyBorder="1"/>
    <xf numFmtId="168" fontId="5" fillId="0" borderId="10" xfId="0" applyNumberFormat="1" applyFont="1" applyBorder="1"/>
    <xf numFmtId="168" fontId="5" fillId="0" borderId="11" xfId="0" applyNumberFormat="1" applyFont="1" applyBorder="1"/>
    <xf numFmtId="168" fontId="5" fillId="0" borderId="6" xfId="0" applyNumberFormat="1" applyFont="1" applyBorder="1"/>
    <xf numFmtId="168" fontId="5" fillId="0" borderId="8" xfId="0" applyNumberFormat="1" applyFont="1" applyBorder="1"/>
    <xf numFmtId="0" fontId="1" fillId="6" borderId="1" xfId="0" applyFont="1" applyFill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0" fillId="0" borderId="4" xfId="0" applyFont="1" applyBorder="1"/>
    <xf numFmtId="0" fontId="1" fillId="0" borderId="10" xfId="0" applyFont="1" applyBorder="1"/>
    <xf numFmtId="168" fontId="1" fillId="0" borderId="10" xfId="0" applyNumberFormat="1" applyFont="1" applyBorder="1"/>
    <xf numFmtId="0" fontId="0" fillId="0" borderId="11" xfId="0" applyFont="1" applyBorder="1"/>
    <xf numFmtId="0" fontId="0" fillId="0" borderId="3" xfId="0" applyFont="1" applyBorder="1"/>
    <xf numFmtId="0" fontId="0" fillId="0" borderId="10" xfId="0" applyFont="1" applyBorder="1"/>
    <xf numFmtId="168" fontId="0" fillId="0" borderId="10" xfId="0" applyNumberFormat="1" applyFont="1" applyBorder="1"/>
    <xf numFmtId="168" fontId="0" fillId="0" borderId="6" xfId="0" applyNumberFormat="1" applyFont="1" applyBorder="1"/>
    <xf numFmtId="0" fontId="7" fillId="0" borderId="0" xfId="0" applyFont="1"/>
    <xf numFmtId="168" fontId="1" fillId="4" borderId="1" xfId="0" applyNumberFormat="1" applyFont="1" applyFill="1" applyBorder="1"/>
    <xf numFmtId="168" fontId="5" fillId="0" borderId="2" xfId="0" applyNumberFormat="1" applyFont="1" applyBorder="1" applyAlignment="1">
      <alignment horizontal="center"/>
    </xf>
    <xf numFmtId="168" fontId="1" fillId="0" borderId="3" xfId="0" applyNumberFormat="1" applyFont="1" applyBorder="1"/>
    <xf numFmtId="168" fontId="0" fillId="0" borderId="4" xfId="0" applyNumberFormat="1" applyFont="1" applyBorder="1"/>
    <xf numFmtId="0" fontId="0" fillId="0" borderId="9" xfId="0" applyFont="1" applyBorder="1"/>
    <xf numFmtId="168" fontId="7" fillId="0" borderId="11" xfId="0" applyNumberFormat="1" applyFont="1" applyBorder="1"/>
    <xf numFmtId="168" fontId="1" fillId="0" borderId="9" xfId="0" applyNumberFormat="1" applyFont="1" applyBorder="1"/>
    <xf numFmtId="168" fontId="1" fillId="0" borderId="3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8" fontId="7" fillId="0" borderId="4" xfId="0" applyNumberFormat="1" applyFont="1" applyBorder="1"/>
    <xf numFmtId="168" fontId="5" fillId="0" borderId="12" xfId="0" applyNumberFormat="1" applyFont="1" applyBorder="1" applyAlignment="1">
      <alignment horizontal="center"/>
    </xf>
    <xf numFmtId="168" fontId="1" fillId="0" borderId="13" xfId="0" applyNumberFormat="1" applyFont="1" applyBorder="1"/>
    <xf numFmtId="168" fontId="1" fillId="0" borderId="14" xfId="0" applyNumberFormat="1" applyFont="1" applyBorder="1"/>
    <xf numFmtId="168" fontId="0" fillId="0" borderId="15" xfId="0" applyNumberFormat="1" applyFont="1" applyBorder="1"/>
    <xf numFmtId="168" fontId="1" fillId="0" borderId="11" xfId="0" applyNumberFormat="1" applyFont="1" applyBorder="1"/>
    <xf numFmtId="168" fontId="5" fillId="0" borderId="5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8" fontId="1" fillId="0" borderId="5" xfId="0" applyNumberFormat="1" applyFont="1" applyBorder="1"/>
    <xf numFmtId="168" fontId="1" fillId="0" borderId="6" xfId="0" applyNumberFormat="1" applyFont="1" applyBorder="1"/>
    <xf numFmtId="168" fontId="0" fillId="0" borderId="8" xfId="0" applyNumberFormat="1" applyFont="1" applyBorder="1"/>
    <xf numFmtId="168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4" borderId="1" xfId="0" applyFont="1" applyFill="1" applyBorder="1"/>
    <xf numFmtId="0" fontId="5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5" fillId="0" borderId="6" xfId="0" applyNumberFormat="1" applyFont="1" applyBorder="1"/>
    <xf numFmtId="165" fontId="5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1" xfId="0" applyNumberFormat="1" applyFont="1" applyBorder="1"/>
    <xf numFmtId="0" fontId="1" fillId="0" borderId="4" xfId="0" applyFont="1" applyBorder="1"/>
    <xf numFmtId="167" fontId="1" fillId="0" borderId="4" xfId="0" applyNumberFormat="1" applyFont="1" applyBorder="1"/>
    <xf numFmtId="165" fontId="1" fillId="0" borderId="16" xfId="0" applyNumberFormat="1" applyFont="1" applyBorder="1"/>
    <xf numFmtId="165" fontId="1" fillId="0" borderId="4" xfId="0" applyNumberFormat="1" applyFont="1" applyBorder="1"/>
    <xf numFmtId="0" fontId="5" fillId="0" borderId="9" xfId="0" applyFont="1" applyBorder="1"/>
    <xf numFmtId="167" fontId="5" fillId="0" borderId="11" xfId="0" applyNumberFormat="1" applyFont="1" applyBorder="1"/>
    <xf numFmtId="168" fontId="0" fillId="0" borderId="16" xfId="0" applyNumberFormat="1" applyFont="1" applyBorder="1"/>
    <xf numFmtId="168" fontId="0" fillId="0" borderId="17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4" borderId="18" xfId="0" applyFont="1" applyFill="1" applyBorder="1"/>
    <xf numFmtId="0" fontId="7" fillId="0" borderId="0" xfId="0" applyFont="1" applyAlignment="1">
      <alignment horizontal="center"/>
    </xf>
    <xf numFmtId="165" fontId="5" fillId="0" borderId="11" xfId="0" applyNumberFormat="1" applyFont="1" applyBorder="1"/>
    <xf numFmtId="0" fontId="7" fillId="0" borderId="10" xfId="0" applyFont="1" applyBorder="1" applyAlignment="1">
      <alignment horizontal="center"/>
    </xf>
    <xf numFmtId="0" fontId="0" fillId="4" borderId="19" xfId="0" applyFont="1" applyFill="1" applyBorder="1"/>
    <xf numFmtId="0" fontId="1" fillId="0" borderId="2" xfId="0" applyFont="1" applyBorder="1" applyAlignment="1">
      <alignment horizontal="center"/>
    </xf>
    <xf numFmtId="0" fontId="1" fillId="0" borderId="20" xfId="0" applyFont="1" applyBorder="1"/>
    <xf numFmtId="0" fontId="0" fillId="0" borderId="20" xfId="0" applyFont="1" applyBorder="1"/>
    <xf numFmtId="0" fontId="1" fillId="0" borderId="21" xfId="0" applyFont="1" applyBorder="1"/>
    <xf numFmtId="0" fontId="0" fillId="0" borderId="21" xfId="0" applyFont="1" applyBorder="1"/>
    <xf numFmtId="0" fontId="0" fillId="0" borderId="22" xfId="0" applyFont="1" applyBorder="1"/>
    <xf numFmtId="0" fontId="1" fillId="0" borderId="5" xfId="0" applyFont="1" applyBorder="1"/>
    <xf numFmtId="0" fontId="0" fillId="0" borderId="5" xfId="0" applyFont="1" applyBorder="1"/>
    <xf numFmtId="168" fontId="7" fillId="0" borderId="6" xfId="0" applyNumberFormat="1" applyFont="1" applyBorder="1"/>
    <xf numFmtId="17" fontId="1" fillId="0" borderId="3" xfId="0" applyNumberFormat="1" applyFont="1" applyBorder="1"/>
    <xf numFmtId="0" fontId="1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168" fontId="0" fillId="0" borderId="14" xfId="0" applyNumberFormat="1" applyFont="1" applyBorder="1"/>
    <xf numFmtId="0" fontId="0" fillId="0" borderId="15" xfId="0" applyFont="1" applyBorder="1"/>
    <xf numFmtId="165" fontId="1" fillId="0" borderId="11" xfId="0" applyNumberFormat="1" applyFont="1" applyBorder="1"/>
    <xf numFmtId="165" fontId="5" fillId="0" borderId="10" xfId="0" applyNumberFormat="1" applyFont="1" applyBorder="1"/>
    <xf numFmtId="168" fontId="7" fillId="0" borderId="8" xfId="0" applyNumberFormat="1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/>
    <xf numFmtId="0" fontId="6" fillId="0" borderId="6" xfId="0" applyFont="1" applyBorder="1"/>
    <xf numFmtId="0" fontId="0" fillId="0" borderId="5" xfId="0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6" fillId="0" borderId="10" xfId="0" applyFont="1" applyBorder="1"/>
    <xf numFmtId="0" fontId="5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17" fontId="5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/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68" fontId="8" fillId="0" borderId="6" xfId="0" applyNumberFormat="1" applyFont="1" applyBorder="1"/>
    <xf numFmtId="168" fontId="9" fillId="0" borderId="0" xfId="0" applyNumberFormat="1" applyFont="1"/>
    <xf numFmtId="168" fontId="9" fillId="0" borderId="4" xfId="0" applyNumberFormat="1" applyFont="1" applyBorder="1"/>
    <xf numFmtId="168" fontId="9" fillId="0" borderId="11" xfId="0" applyNumberFormat="1" applyFont="1" applyBorder="1"/>
    <xf numFmtId="168" fontId="9" fillId="0" borderId="0" xfId="0" applyNumberFormat="1" applyFont="1" applyAlignment="1">
      <alignment horizontal="center"/>
    </xf>
    <xf numFmtId="168" fontId="9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2" max="2" width="20.42578125" customWidth="1"/>
    <col min="3" max="3" width="53.7109375" customWidth="1"/>
    <col min="4" max="4" width="23" customWidth="1"/>
    <col min="5" max="5" width="25.140625" customWidth="1"/>
    <col min="6" max="6" width="22.140625" customWidth="1"/>
    <col min="7" max="7" width="19.42578125" customWidth="1"/>
    <col min="8" max="8" width="16.85546875" customWidth="1"/>
  </cols>
  <sheetData>
    <row r="1" spans="1:21" ht="15.75" customHeight="1" x14ac:dyDescent="0.2">
      <c r="C1" s="1" t="s">
        <v>0</v>
      </c>
      <c r="D1" s="1" t="s">
        <v>1</v>
      </c>
      <c r="E1" s="1" t="s">
        <v>2</v>
      </c>
      <c r="F1" s="1" t="s">
        <v>1</v>
      </c>
      <c r="G1" s="1" t="s">
        <v>2</v>
      </c>
      <c r="H1" s="1" t="s">
        <v>3</v>
      </c>
    </row>
    <row r="2" spans="1:21" ht="15.75" customHeight="1" x14ac:dyDescent="0.2"/>
    <row r="3" spans="1:21" ht="15.75" customHeight="1" x14ac:dyDescent="0.2">
      <c r="A3" s="120" t="s">
        <v>4</v>
      </c>
      <c r="B3" s="120" t="s">
        <v>5</v>
      </c>
      <c r="C3" s="120" t="s">
        <v>6</v>
      </c>
      <c r="D3" s="120" t="s">
        <v>7</v>
      </c>
      <c r="E3" s="121"/>
      <c r="F3" s="120" t="s">
        <v>8</v>
      </c>
      <c r="G3" s="121"/>
      <c r="H3" s="120" t="s">
        <v>3</v>
      </c>
    </row>
    <row r="4" spans="1:21" ht="15.75" customHeight="1" x14ac:dyDescent="0.2">
      <c r="A4" s="121"/>
      <c r="B4" s="121"/>
      <c r="C4" s="121"/>
      <c r="D4" s="2" t="s">
        <v>1</v>
      </c>
      <c r="E4" s="2" t="s">
        <v>2</v>
      </c>
      <c r="F4" s="2" t="s">
        <v>1</v>
      </c>
      <c r="G4" s="2" t="s">
        <v>2</v>
      </c>
      <c r="H4" s="121"/>
    </row>
    <row r="5" spans="1:21" ht="15.75" customHeight="1" x14ac:dyDescent="0.2">
      <c r="A5" s="1">
        <v>1</v>
      </c>
      <c r="B5" s="3">
        <v>44348</v>
      </c>
      <c r="C5" s="4" t="s">
        <v>9</v>
      </c>
      <c r="D5" s="5">
        <v>1115000</v>
      </c>
      <c r="E5" s="5"/>
      <c r="F5" s="5">
        <v>539025</v>
      </c>
      <c r="G5" s="5"/>
      <c r="H5" s="5">
        <f>D5+F5-E5-G5</f>
        <v>1654025</v>
      </c>
      <c r="J5" s="1"/>
      <c r="K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">
      <c r="A6" s="1">
        <v>2</v>
      </c>
      <c r="B6" s="3">
        <v>44348</v>
      </c>
      <c r="C6" s="4" t="s">
        <v>10</v>
      </c>
      <c r="D6" s="5">
        <v>318000</v>
      </c>
      <c r="E6" s="5"/>
      <c r="F6" s="5"/>
      <c r="G6" s="5"/>
      <c r="H6" s="5">
        <f t="shared" ref="H6:H105" si="0">H5+D6+F6-E6-G6</f>
        <v>1972025</v>
      </c>
      <c r="J6" s="6"/>
      <c r="L6" s="5"/>
      <c r="O6" s="7"/>
    </row>
    <row r="7" spans="1:21" ht="15.75" customHeight="1" x14ac:dyDescent="0.2">
      <c r="A7" s="1">
        <v>3</v>
      </c>
      <c r="B7" s="3">
        <v>44348</v>
      </c>
      <c r="C7" s="4" t="s">
        <v>11</v>
      </c>
      <c r="D7" s="5">
        <v>283000</v>
      </c>
      <c r="E7" s="5"/>
      <c r="F7" s="5"/>
      <c r="G7" s="5"/>
      <c r="H7" s="5">
        <f t="shared" si="0"/>
        <v>2255025</v>
      </c>
      <c r="J7" s="6"/>
      <c r="L7" s="5"/>
      <c r="O7" s="7"/>
      <c r="P7" s="8"/>
    </row>
    <row r="8" spans="1:21" ht="15.75" customHeight="1" x14ac:dyDescent="0.2">
      <c r="A8" s="1">
        <v>4</v>
      </c>
      <c r="B8" s="3">
        <v>44349</v>
      </c>
      <c r="C8" s="4" t="s">
        <v>12</v>
      </c>
      <c r="D8" s="5"/>
      <c r="E8" s="5"/>
      <c r="F8" s="5">
        <v>325704</v>
      </c>
      <c r="G8" s="5"/>
      <c r="H8" s="5">
        <f t="shared" si="0"/>
        <v>2580729</v>
      </c>
      <c r="J8" s="6"/>
      <c r="L8" s="5"/>
      <c r="O8" s="7"/>
    </row>
    <row r="9" spans="1:21" ht="15.75" customHeight="1" x14ac:dyDescent="0.2">
      <c r="A9" s="1">
        <v>5</v>
      </c>
      <c r="B9" s="3">
        <v>44348</v>
      </c>
      <c r="C9" s="4" t="s">
        <v>13</v>
      </c>
      <c r="D9" s="5"/>
      <c r="E9" s="5"/>
      <c r="F9" s="5"/>
      <c r="G9" s="5">
        <v>753890</v>
      </c>
      <c r="H9" s="5">
        <f t="shared" si="0"/>
        <v>1826839</v>
      </c>
      <c r="J9" s="6"/>
      <c r="L9" s="5"/>
      <c r="O9" s="7"/>
    </row>
    <row r="10" spans="1:21" ht="15.75" customHeight="1" x14ac:dyDescent="0.2">
      <c r="A10" s="1">
        <v>6</v>
      </c>
      <c r="B10" s="3">
        <v>44349</v>
      </c>
      <c r="C10" s="4" t="s">
        <v>14</v>
      </c>
      <c r="D10" s="5">
        <v>349000</v>
      </c>
      <c r="E10" s="5"/>
      <c r="F10" s="5"/>
      <c r="G10" s="5"/>
      <c r="H10" s="5">
        <f t="shared" si="0"/>
        <v>2175839</v>
      </c>
      <c r="J10" s="6"/>
      <c r="L10" s="5"/>
      <c r="O10" s="7"/>
    </row>
    <row r="11" spans="1:21" ht="15.75" customHeight="1" x14ac:dyDescent="0.2">
      <c r="A11" s="1">
        <v>7</v>
      </c>
      <c r="B11" s="3">
        <v>44349</v>
      </c>
      <c r="C11" s="4" t="s">
        <v>15</v>
      </c>
      <c r="D11" s="5">
        <v>356000</v>
      </c>
      <c r="E11" s="5"/>
      <c r="F11" s="5"/>
      <c r="G11" s="5"/>
      <c r="H11" s="5">
        <f t="shared" si="0"/>
        <v>2531839</v>
      </c>
      <c r="J11" s="6"/>
      <c r="L11" s="5"/>
      <c r="M11" s="1"/>
      <c r="O11" s="7"/>
      <c r="P11" s="8"/>
    </row>
    <row r="12" spans="1:21" ht="15.75" customHeight="1" x14ac:dyDescent="0.2">
      <c r="A12" s="1">
        <v>8</v>
      </c>
      <c r="B12" s="3">
        <v>44349</v>
      </c>
      <c r="C12" s="4" t="s">
        <v>16</v>
      </c>
      <c r="D12" s="5"/>
      <c r="E12" s="5"/>
      <c r="F12" s="5">
        <v>66531</v>
      </c>
      <c r="G12" s="5"/>
      <c r="H12" s="5">
        <f t="shared" si="0"/>
        <v>2598370</v>
      </c>
      <c r="J12" s="6"/>
      <c r="L12" s="5"/>
      <c r="M12" s="5"/>
      <c r="O12" s="7"/>
      <c r="P12" s="8"/>
    </row>
    <row r="13" spans="1:21" ht="15.75" customHeight="1" x14ac:dyDescent="0.2">
      <c r="A13" s="1">
        <v>9</v>
      </c>
      <c r="B13" s="3">
        <v>44351</v>
      </c>
      <c r="C13" s="4" t="s">
        <v>17</v>
      </c>
      <c r="D13" s="5"/>
      <c r="E13" s="5"/>
      <c r="F13" s="5">
        <v>199593</v>
      </c>
      <c r="G13" s="5"/>
      <c r="H13" s="5">
        <f t="shared" si="0"/>
        <v>2797963</v>
      </c>
      <c r="J13" s="6"/>
      <c r="L13" s="5"/>
      <c r="M13" s="1"/>
      <c r="O13" s="7"/>
      <c r="P13" s="8"/>
      <c r="T13" s="7"/>
    </row>
    <row r="14" spans="1:21" ht="15.75" customHeight="1" x14ac:dyDescent="0.2">
      <c r="A14" s="1">
        <v>10</v>
      </c>
      <c r="B14" s="3">
        <v>44350</v>
      </c>
      <c r="C14" s="4" t="s">
        <v>18</v>
      </c>
      <c r="D14" s="5"/>
      <c r="E14" s="5"/>
      <c r="F14" s="5"/>
      <c r="G14" s="5">
        <v>156800</v>
      </c>
      <c r="H14" s="5">
        <f t="shared" si="0"/>
        <v>2641163</v>
      </c>
      <c r="J14" s="6"/>
      <c r="L14" s="5"/>
      <c r="M14" s="5"/>
      <c r="O14" s="7"/>
    </row>
    <row r="15" spans="1:21" ht="15.75" customHeight="1" x14ac:dyDescent="0.2">
      <c r="A15" s="1">
        <v>11</v>
      </c>
      <c r="B15" s="3">
        <v>44353</v>
      </c>
      <c r="C15" s="4" t="s">
        <v>19</v>
      </c>
      <c r="D15" s="5"/>
      <c r="E15" s="5">
        <v>294000</v>
      </c>
      <c r="F15" s="5"/>
      <c r="G15" s="5"/>
      <c r="H15" s="5">
        <f t="shared" si="0"/>
        <v>2347163</v>
      </c>
      <c r="J15" s="6"/>
      <c r="L15" s="5"/>
      <c r="M15" s="1"/>
      <c r="O15" s="7"/>
    </row>
    <row r="16" spans="1:21" ht="15.75" customHeight="1" x14ac:dyDescent="0.2">
      <c r="A16" s="1">
        <v>12</v>
      </c>
      <c r="B16" s="3">
        <v>44353</v>
      </c>
      <c r="C16" s="4" t="s">
        <v>20</v>
      </c>
      <c r="D16" s="5"/>
      <c r="E16" s="5">
        <v>526000</v>
      </c>
      <c r="F16" s="5">
        <v>526000</v>
      </c>
      <c r="G16" s="5"/>
      <c r="H16" s="5">
        <f t="shared" si="0"/>
        <v>2347163</v>
      </c>
      <c r="J16" s="6"/>
      <c r="K16" s="1"/>
      <c r="L16" s="5"/>
      <c r="M16" s="5"/>
      <c r="O16" s="7"/>
      <c r="P16" s="9"/>
      <c r="Q16" s="5"/>
    </row>
    <row r="17" spans="1:17" ht="15.75" customHeight="1" x14ac:dyDescent="0.2">
      <c r="A17" s="1">
        <v>13</v>
      </c>
      <c r="B17" s="3">
        <v>44353</v>
      </c>
      <c r="C17" s="4" t="s">
        <v>21</v>
      </c>
      <c r="D17" s="5">
        <v>755000</v>
      </c>
      <c r="E17" s="5"/>
      <c r="F17" s="5"/>
      <c r="G17" s="5"/>
      <c r="H17" s="5">
        <f t="shared" si="0"/>
        <v>3102163</v>
      </c>
      <c r="J17" s="6"/>
      <c r="L17" s="5"/>
      <c r="M17" s="1"/>
      <c r="O17" s="7"/>
      <c r="P17" s="8"/>
    </row>
    <row r="18" spans="1:17" ht="15.75" customHeight="1" x14ac:dyDescent="0.2">
      <c r="A18" s="1">
        <v>14</v>
      </c>
      <c r="B18" s="3">
        <v>44353</v>
      </c>
      <c r="C18" s="4" t="s">
        <v>22</v>
      </c>
      <c r="D18" s="5">
        <v>994000</v>
      </c>
      <c r="E18" s="5"/>
      <c r="F18" s="5"/>
      <c r="G18" s="5"/>
      <c r="H18" s="5">
        <f t="shared" si="0"/>
        <v>4096163</v>
      </c>
      <c r="J18" s="6"/>
      <c r="L18" s="5"/>
      <c r="M18" s="5"/>
      <c r="O18" s="7"/>
    </row>
    <row r="19" spans="1:17" ht="15.75" customHeight="1" x14ac:dyDescent="0.2">
      <c r="A19" s="1">
        <v>15</v>
      </c>
      <c r="B19" s="3">
        <v>44355</v>
      </c>
      <c r="C19" s="4" t="s">
        <v>23</v>
      </c>
      <c r="D19" s="5">
        <v>368000</v>
      </c>
      <c r="E19" s="5"/>
      <c r="F19" s="5"/>
      <c r="G19" s="5"/>
      <c r="H19" s="5">
        <f t="shared" si="0"/>
        <v>4464163</v>
      </c>
      <c r="J19" s="6"/>
      <c r="L19" s="5"/>
      <c r="M19" s="1"/>
      <c r="O19" s="7"/>
    </row>
    <row r="20" spans="1:17" ht="15.75" customHeight="1" x14ac:dyDescent="0.2">
      <c r="A20" s="1">
        <v>16</v>
      </c>
      <c r="B20" s="3">
        <v>44355</v>
      </c>
      <c r="C20" s="4" t="s">
        <v>24</v>
      </c>
      <c r="D20" s="5">
        <v>222000</v>
      </c>
      <c r="E20" s="5"/>
      <c r="F20" s="5"/>
      <c r="G20" s="5"/>
      <c r="H20" s="5">
        <f t="shared" si="0"/>
        <v>4686163</v>
      </c>
      <c r="J20" s="6"/>
      <c r="L20" s="5"/>
      <c r="M20" s="5"/>
      <c r="O20" s="7"/>
      <c r="P20" s="8"/>
    </row>
    <row r="21" spans="1:17" ht="15.75" customHeight="1" x14ac:dyDescent="0.2">
      <c r="A21" s="1">
        <v>17</v>
      </c>
      <c r="B21" s="3">
        <v>44354</v>
      </c>
      <c r="C21" s="4" t="s">
        <v>25</v>
      </c>
      <c r="D21" s="5"/>
      <c r="E21" s="5"/>
      <c r="F21" s="5">
        <v>681208</v>
      </c>
      <c r="G21" s="5"/>
      <c r="H21" s="5">
        <f t="shared" si="0"/>
        <v>5367371</v>
      </c>
      <c r="J21" s="6"/>
      <c r="L21" s="5"/>
      <c r="O21" s="7"/>
    </row>
    <row r="22" spans="1:17" ht="15.75" customHeight="1" x14ac:dyDescent="0.2">
      <c r="A22" s="1">
        <v>18</v>
      </c>
      <c r="B22" s="3">
        <v>44355</v>
      </c>
      <c r="C22" s="4" t="s">
        <v>26</v>
      </c>
      <c r="D22" s="5"/>
      <c r="E22" s="5"/>
      <c r="F22" s="5">
        <v>21846</v>
      </c>
      <c r="G22" s="5"/>
      <c r="H22" s="5">
        <f t="shared" si="0"/>
        <v>5389217</v>
      </c>
      <c r="J22" s="6"/>
      <c r="L22" s="5"/>
      <c r="M22" s="5"/>
      <c r="O22" s="7"/>
    </row>
    <row r="23" spans="1:17" ht="15.75" customHeight="1" x14ac:dyDescent="0.2">
      <c r="A23" s="1">
        <v>19</v>
      </c>
      <c r="B23" s="3">
        <v>44355</v>
      </c>
      <c r="C23" s="4" t="s">
        <v>27</v>
      </c>
      <c r="D23" s="5"/>
      <c r="E23" s="5">
        <v>50000</v>
      </c>
      <c r="F23" s="5"/>
      <c r="G23" s="5"/>
      <c r="H23" s="5">
        <f t="shared" si="0"/>
        <v>5339217</v>
      </c>
      <c r="J23" s="6"/>
      <c r="L23" s="5"/>
      <c r="M23" s="1"/>
      <c r="O23" s="7"/>
    </row>
    <row r="24" spans="1:17" ht="15.75" customHeight="1" x14ac:dyDescent="0.2">
      <c r="A24" s="1">
        <v>20</v>
      </c>
      <c r="B24" s="3">
        <v>44358</v>
      </c>
      <c r="C24" s="4" t="s">
        <v>28</v>
      </c>
      <c r="D24" s="5">
        <v>238000</v>
      </c>
      <c r="E24" s="5"/>
      <c r="F24" s="5"/>
      <c r="G24" s="5"/>
      <c r="H24" s="5">
        <f t="shared" si="0"/>
        <v>5577217</v>
      </c>
      <c r="J24" s="6"/>
      <c r="L24" s="5"/>
      <c r="M24" s="5"/>
      <c r="O24" s="7"/>
    </row>
    <row r="25" spans="1:17" ht="15.75" customHeight="1" x14ac:dyDescent="0.2">
      <c r="A25" s="1">
        <v>21</v>
      </c>
      <c r="B25" s="3">
        <v>44356</v>
      </c>
      <c r="C25" s="4" t="s">
        <v>29</v>
      </c>
      <c r="D25" s="5"/>
      <c r="E25" s="5"/>
      <c r="F25" s="5">
        <v>166824</v>
      </c>
      <c r="G25" s="5"/>
      <c r="H25" s="5">
        <f t="shared" si="0"/>
        <v>5744041</v>
      </c>
      <c r="J25" s="6"/>
      <c r="L25" s="5"/>
      <c r="M25" s="1"/>
      <c r="O25" s="7"/>
    </row>
    <row r="26" spans="1:17" ht="15.75" customHeight="1" x14ac:dyDescent="0.2">
      <c r="A26" s="1">
        <v>22</v>
      </c>
      <c r="B26" s="3">
        <v>44358</v>
      </c>
      <c r="C26" s="4" t="s">
        <v>30</v>
      </c>
      <c r="D26" s="5">
        <v>415000</v>
      </c>
      <c r="E26" s="5"/>
      <c r="F26" s="5"/>
      <c r="G26" s="5"/>
      <c r="H26" s="5">
        <f t="shared" si="0"/>
        <v>6159041</v>
      </c>
      <c r="J26" s="6"/>
      <c r="L26" s="5"/>
      <c r="M26" s="5"/>
      <c r="O26" s="7"/>
      <c r="P26" s="8"/>
    </row>
    <row r="27" spans="1:17" ht="15.75" customHeight="1" x14ac:dyDescent="0.2">
      <c r="A27" s="1">
        <v>23</v>
      </c>
      <c r="B27" s="3">
        <v>44357</v>
      </c>
      <c r="C27" s="4" t="s">
        <v>31</v>
      </c>
      <c r="D27" s="5"/>
      <c r="E27" s="5"/>
      <c r="F27" s="5">
        <v>155901</v>
      </c>
      <c r="G27" s="5"/>
      <c r="H27" s="5">
        <f t="shared" si="0"/>
        <v>6314942</v>
      </c>
      <c r="J27" s="6"/>
      <c r="L27" s="5"/>
      <c r="M27" s="1"/>
      <c r="O27" s="7"/>
    </row>
    <row r="28" spans="1:17" ht="15.75" customHeight="1" x14ac:dyDescent="0.2">
      <c r="A28" s="1">
        <v>24</v>
      </c>
      <c r="B28" s="3">
        <v>44358</v>
      </c>
      <c r="C28" s="4" t="s">
        <v>32</v>
      </c>
      <c r="D28" s="5"/>
      <c r="E28" s="5"/>
      <c r="F28" s="5"/>
      <c r="G28" s="5">
        <v>365500</v>
      </c>
      <c r="H28" s="5">
        <f t="shared" si="0"/>
        <v>5949442</v>
      </c>
      <c r="J28" s="6"/>
      <c r="L28" s="5"/>
      <c r="M28" s="5"/>
      <c r="O28" s="7"/>
    </row>
    <row r="29" spans="1:17" ht="15.75" customHeight="1" x14ac:dyDescent="0.2">
      <c r="A29" s="1">
        <v>25</v>
      </c>
      <c r="B29" s="3">
        <v>44358</v>
      </c>
      <c r="C29" s="4" t="s">
        <v>33</v>
      </c>
      <c r="D29" s="5">
        <v>152000</v>
      </c>
      <c r="E29" s="5"/>
      <c r="F29" s="5"/>
      <c r="G29" s="5"/>
      <c r="H29" s="5">
        <f t="shared" si="0"/>
        <v>6101442</v>
      </c>
      <c r="J29" s="6"/>
      <c r="K29" s="1"/>
      <c r="L29" s="5"/>
      <c r="M29" s="1"/>
      <c r="O29" s="7"/>
      <c r="P29" s="10"/>
      <c r="Q29" s="7"/>
    </row>
    <row r="30" spans="1:17" ht="15.75" customHeight="1" x14ac:dyDescent="0.2">
      <c r="A30" s="1">
        <v>26</v>
      </c>
      <c r="B30" s="3">
        <v>44358</v>
      </c>
      <c r="C30" s="4" t="s">
        <v>34</v>
      </c>
      <c r="D30" s="11"/>
      <c r="E30" s="11"/>
      <c r="F30" s="11"/>
      <c r="G30" s="11"/>
      <c r="H30" s="5">
        <f t="shared" si="0"/>
        <v>6101442</v>
      </c>
      <c r="J30" s="6"/>
      <c r="M30" s="1"/>
      <c r="O30" s="7"/>
    </row>
    <row r="31" spans="1:17" ht="15.75" customHeight="1" x14ac:dyDescent="0.2">
      <c r="A31" s="1">
        <v>27</v>
      </c>
      <c r="B31" s="3">
        <v>44361</v>
      </c>
      <c r="C31" s="4" t="s">
        <v>35</v>
      </c>
      <c r="D31" s="5">
        <v>804000</v>
      </c>
      <c r="E31" s="5"/>
      <c r="F31" s="5"/>
      <c r="G31" s="5"/>
      <c r="H31" s="5">
        <f t="shared" si="0"/>
        <v>6905442</v>
      </c>
      <c r="J31" s="6"/>
      <c r="M31" s="1"/>
      <c r="O31" s="7"/>
    </row>
    <row r="32" spans="1:17" ht="15.75" customHeight="1" x14ac:dyDescent="0.2">
      <c r="A32" s="1">
        <v>28</v>
      </c>
      <c r="B32" s="3">
        <v>44361</v>
      </c>
      <c r="C32" s="4" t="s">
        <v>36</v>
      </c>
      <c r="D32" s="5"/>
      <c r="E32" s="5"/>
      <c r="F32" s="5">
        <v>749715</v>
      </c>
      <c r="G32" s="5"/>
      <c r="H32" s="5">
        <f t="shared" si="0"/>
        <v>7655157</v>
      </c>
      <c r="J32" s="6"/>
      <c r="M32" s="1"/>
      <c r="O32" s="7"/>
    </row>
    <row r="33" spans="1:21" ht="15.75" customHeight="1" x14ac:dyDescent="0.2">
      <c r="A33" s="1">
        <v>29</v>
      </c>
      <c r="B33" s="3">
        <v>44361</v>
      </c>
      <c r="C33" s="4" t="s">
        <v>37</v>
      </c>
      <c r="D33" s="5">
        <v>816000</v>
      </c>
      <c r="E33" s="5"/>
      <c r="F33" s="5"/>
      <c r="G33" s="5"/>
      <c r="H33" s="5">
        <f t="shared" si="0"/>
        <v>8471157</v>
      </c>
      <c r="J33" s="6"/>
      <c r="M33" s="1"/>
      <c r="O33" s="7"/>
    </row>
    <row r="34" spans="1:21" ht="15.75" customHeight="1" x14ac:dyDescent="0.2">
      <c r="A34" s="1">
        <v>30</v>
      </c>
      <c r="B34" s="3">
        <v>44361</v>
      </c>
      <c r="C34" s="4" t="s">
        <v>38</v>
      </c>
      <c r="D34" s="5">
        <v>409000</v>
      </c>
      <c r="E34" s="5"/>
      <c r="F34" s="5"/>
      <c r="G34" s="5"/>
      <c r="H34" s="5">
        <f t="shared" si="0"/>
        <v>8880157</v>
      </c>
      <c r="J34" s="6"/>
      <c r="M34" s="1"/>
      <c r="O34" s="7"/>
      <c r="Q34" s="5"/>
      <c r="R34" s="7"/>
      <c r="S34" s="7"/>
      <c r="T34" s="7"/>
      <c r="U34" s="7"/>
    </row>
    <row r="35" spans="1:21" ht="15.75" customHeight="1" x14ac:dyDescent="0.2">
      <c r="A35" s="1">
        <v>31</v>
      </c>
      <c r="B35" s="3">
        <v>44359</v>
      </c>
      <c r="C35" s="4" t="s">
        <v>39</v>
      </c>
      <c r="D35" s="5"/>
      <c r="E35" s="5">
        <v>200000</v>
      </c>
      <c r="F35" s="5"/>
      <c r="G35" s="5"/>
      <c r="H35" s="5">
        <f t="shared" si="0"/>
        <v>8680157</v>
      </c>
      <c r="J35" s="6"/>
      <c r="M35" s="1"/>
    </row>
    <row r="36" spans="1:21" ht="15.75" customHeight="1" x14ac:dyDescent="0.2">
      <c r="A36" s="1">
        <v>32</v>
      </c>
      <c r="B36" s="3">
        <v>44362</v>
      </c>
      <c r="C36" s="4" t="s">
        <v>40</v>
      </c>
      <c r="D36" s="11"/>
      <c r="E36" s="11"/>
      <c r="F36" s="11"/>
      <c r="G36" s="11"/>
      <c r="H36" s="5">
        <f t="shared" si="0"/>
        <v>8680157</v>
      </c>
      <c r="Q36" s="7"/>
      <c r="R36" s="7"/>
      <c r="S36" s="7"/>
      <c r="T36" s="7"/>
      <c r="U36" s="7"/>
    </row>
    <row r="37" spans="1:21" ht="15.75" customHeight="1" x14ac:dyDescent="0.2">
      <c r="A37" s="1">
        <v>33</v>
      </c>
      <c r="B37" s="3">
        <v>44362</v>
      </c>
      <c r="C37" s="4" t="s">
        <v>41</v>
      </c>
      <c r="D37" s="5">
        <v>477000</v>
      </c>
      <c r="E37" s="5"/>
      <c r="F37" s="5">
        <v>281019</v>
      </c>
      <c r="G37" s="5"/>
      <c r="H37" s="5">
        <f t="shared" si="0"/>
        <v>9438176</v>
      </c>
    </row>
    <row r="38" spans="1:21" ht="15.75" customHeight="1" x14ac:dyDescent="0.2">
      <c r="A38" s="1">
        <v>34</v>
      </c>
      <c r="B38" s="3">
        <v>44361</v>
      </c>
      <c r="C38" s="4" t="s">
        <v>27</v>
      </c>
      <c r="D38" s="5"/>
      <c r="E38" s="5">
        <v>50000</v>
      </c>
      <c r="F38" s="5"/>
      <c r="G38" s="5"/>
      <c r="H38" s="5">
        <f t="shared" si="0"/>
        <v>9388176</v>
      </c>
      <c r="M38" s="1"/>
      <c r="N38" s="1"/>
      <c r="O38" s="1"/>
    </row>
    <row r="39" spans="1:21" ht="15.75" customHeight="1" x14ac:dyDescent="0.2">
      <c r="A39" s="1">
        <v>35</v>
      </c>
      <c r="B39" s="12">
        <v>44365</v>
      </c>
      <c r="C39" s="4" t="s">
        <v>42</v>
      </c>
      <c r="D39" s="5">
        <v>296000</v>
      </c>
      <c r="E39" s="5"/>
      <c r="F39" s="5"/>
      <c r="G39" s="5"/>
      <c r="H39" s="5">
        <f t="shared" si="0"/>
        <v>9684176</v>
      </c>
      <c r="L39" s="1"/>
      <c r="M39" s="1"/>
      <c r="N39" s="7"/>
      <c r="O39" s="5"/>
      <c r="P39" s="7"/>
    </row>
    <row r="40" spans="1:21" ht="15.75" customHeight="1" x14ac:dyDescent="0.2">
      <c r="A40" s="1">
        <v>36</v>
      </c>
      <c r="B40" s="3">
        <v>44363</v>
      </c>
      <c r="C40" s="4" t="s">
        <v>43</v>
      </c>
      <c r="D40" s="5"/>
      <c r="E40" s="5"/>
      <c r="F40" s="5">
        <v>126964</v>
      </c>
      <c r="G40" s="5"/>
      <c r="H40" s="5">
        <f t="shared" si="0"/>
        <v>9811140</v>
      </c>
      <c r="L40" s="1"/>
      <c r="M40" s="1"/>
      <c r="N40" s="7"/>
      <c r="O40" s="5"/>
      <c r="P40" s="7"/>
    </row>
    <row r="41" spans="1:21" ht="15.75" customHeight="1" x14ac:dyDescent="0.2">
      <c r="A41" s="1">
        <v>37</v>
      </c>
      <c r="B41" s="3">
        <v>44363</v>
      </c>
      <c r="C41" s="4" t="s">
        <v>44</v>
      </c>
      <c r="D41" s="5">
        <v>310000</v>
      </c>
      <c r="E41" s="5"/>
      <c r="F41" s="5"/>
      <c r="G41" s="5"/>
      <c r="H41" s="5">
        <f t="shared" si="0"/>
        <v>10121140</v>
      </c>
      <c r="L41" s="1"/>
      <c r="M41" s="1"/>
      <c r="N41" s="7"/>
      <c r="O41" s="5"/>
      <c r="P41" s="7"/>
    </row>
    <row r="42" spans="1:21" ht="15.75" customHeight="1" x14ac:dyDescent="0.2">
      <c r="A42" s="1">
        <v>38</v>
      </c>
      <c r="B42" s="3">
        <v>44364</v>
      </c>
      <c r="C42" s="4" t="s">
        <v>45</v>
      </c>
      <c r="D42" s="5"/>
      <c r="E42" s="5"/>
      <c r="F42" s="5">
        <v>127104</v>
      </c>
      <c r="G42" s="5"/>
      <c r="H42" s="5">
        <f t="shared" si="0"/>
        <v>10248244</v>
      </c>
      <c r="L42" s="1"/>
      <c r="M42" s="1"/>
      <c r="N42" s="7"/>
      <c r="O42" s="5"/>
      <c r="P42" s="7"/>
    </row>
    <row r="43" spans="1:21" ht="15.75" customHeight="1" x14ac:dyDescent="0.2">
      <c r="A43" s="1">
        <v>39</v>
      </c>
      <c r="B43" s="3">
        <v>44365</v>
      </c>
      <c r="C43" s="4" t="s">
        <v>46</v>
      </c>
      <c r="D43" s="5">
        <v>634000</v>
      </c>
      <c r="E43" s="5"/>
      <c r="F43" s="5"/>
      <c r="G43" s="5"/>
      <c r="H43" s="5">
        <f t="shared" si="0"/>
        <v>10882244</v>
      </c>
      <c r="N43" s="7"/>
      <c r="O43" s="5"/>
      <c r="P43" s="7"/>
    </row>
    <row r="44" spans="1:21" ht="15.75" customHeight="1" x14ac:dyDescent="0.2">
      <c r="A44" s="1">
        <v>40</v>
      </c>
      <c r="B44" s="3">
        <v>44365</v>
      </c>
      <c r="C44" s="4" t="s">
        <v>47</v>
      </c>
      <c r="D44" s="5"/>
      <c r="E44" s="5"/>
      <c r="F44" s="5">
        <v>232362</v>
      </c>
      <c r="G44" s="5"/>
      <c r="H44" s="5">
        <f t="shared" si="0"/>
        <v>11114606</v>
      </c>
    </row>
    <row r="45" spans="1:21" ht="15.75" customHeight="1" x14ac:dyDescent="0.2">
      <c r="A45" s="1">
        <v>41</v>
      </c>
      <c r="B45" s="3">
        <v>44364</v>
      </c>
      <c r="C45" s="4" t="s">
        <v>48</v>
      </c>
      <c r="D45" s="5"/>
      <c r="E45" s="5"/>
      <c r="F45" s="5"/>
      <c r="G45" s="5">
        <v>747500</v>
      </c>
      <c r="H45" s="5">
        <f t="shared" si="0"/>
        <v>10367106</v>
      </c>
    </row>
    <row r="46" spans="1:21" ht="15.75" customHeight="1" x14ac:dyDescent="0.2">
      <c r="A46" s="1">
        <v>42</v>
      </c>
      <c r="B46" s="3">
        <v>44366</v>
      </c>
      <c r="C46" s="4" t="s">
        <v>49</v>
      </c>
      <c r="D46" s="5"/>
      <c r="E46" s="5">
        <v>1180000</v>
      </c>
      <c r="F46" s="5"/>
      <c r="G46" s="5"/>
      <c r="H46" s="5">
        <f t="shared" si="0"/>
        <v>9187106</v>
      </c>
    </row>
    <row r="47" spans="1:21" ht="15.75" customHeight="1" x14ac:dyDescent="0.2">
      <c r="A47" s="1">
        <v>43</v>
      </c>
      <c r="B47" s="3">
        <v>44366</v>
      </c>
      <c r="C47" s="4" t="s">
        <v>32</v>
      </c>
      <c r="D47" s="5"/>
      <c r="E47" s="5"/>
      <c r="F47" s="5"/>
      <c r="G47" s="5">
        <v>361500</v>
      </c>
      <c r="H47" s="5">
        <f t="shared" si="0"/>
        <v>8825606</v>
      </c>
    </row>
    <row r="48" spans="1:21" ht="15.75" customHeight="1" x14ac:dyDescent="0.2">
      <c r="A48" s="1">
        <v>44</v>
      </c>
      <c r="B48" s="3">
        <v>44367</v>
      </c>
      <c r="C48" s="4" t="s">
        <v>50</v>
      </c>
      <c r="D48" s="5">
        <v>284000</v>
      </c>
      <c r="E48" s="5"/>
      <c r="F48" s="5"/>
      <c r="G48" s="5"/>
      <c r="H48" s="5">
        <f t="shared" si="0"/>
        <v>9109606</v>
      </c>
    </row>
    <row r="49" spans="1:8" ht="15.75" customHeight="1" x14ac:dyDescent="0.2">
      <c r="A49" s="1">
        <v>45</v>
      </c>
      <c r="B49" s="3">
        <v>44368</v>
      </c>
      <c r="C49" s="4" t="s">
        <v>51</v>
      </c>
      <c r="D49" s="5">
        <v>936000</v>
      </c>
      <c r="E49" s="5"/>
      <c r="F49" s="5"/>
      <c r="G49" s="5"/>
      <c r="H49" s="5">
        <f t="shared" si="0"/>
        <v>10045606</v>
      </c>
    </row>
    <row r="50" spans="1:8" ht="15.75" customHeight="1" x14ac:dyDescent="0.2">
      <c r="A50" s="1">
        <v>46</v>
      </c>
      <c r="B50" s="3">
        <v>44368</v>
      </c>
      <c r="C50" s="4" t="s">
        <v>52</v>
      </c>
      <c r="D50" s="5">
        <v>256000</v>
      </c>
      <c r="E50" s="5"/>
      <c r="F50" s="5"/>
      <c r="G50" s="5"/>
      <c r="H50" s="5">
        <f t="shared" si="0"/>
        <v>10301606</v>
      </c>
    </row>
    <row r="51" spans="1:8" ht="15.75" customHeight="1" x14ac:dyDescent="0.2">
      <c r="A51" s="1">
        <v>47</v>
      </c>
      <c r="B51" s="3">
        <v>44368</v>
      </c>
      <c r="C51" s="4" t="s">
        <v>53</v>
      </c>
      <c r="D51" s="5"/>
      <c r="E51" s="5"/>
      <c r="F51" s="5">
        <v>659849</v>
      </c>
      <c r="G51" s="5"/>
      <c r="H51" s="5">
        <f t="shared" si="0"/>
        <v>10961455</v>
      </c>
    </row>
    <row r="52" spans="1:8" ht="15.75" customHeight="1" x14ac:dyDescent="0.2">
      <c r="A52" s="1">
        <v>48</v>
      </c>
      <c r="B52" s="3">
        <v>44366</v>
      </c>
      <c r="C52" s="4" t="s">
        <v>54</v>
      </c>
      <c r="D52" s="5"/>
      <c r="E52" s="5">
        <v>150000</v>
      </c>
      <c r="F52" s="5"/>
      <c r="G52" s="5"/>
      <c r="H52" s="5">
        <f t="shared" si="0"/>
        <v>10811455</v>
      </c>
    </row>
    <row r="53" spans="1:8" ht="15.75" customHeight="1" x14ac:dyDescent="0.2">
      <c r="A53" s="1">
        <v>49</v>
      </c>
      <c r="B53" s="3">
        <v>44368</v>
      </c>
      <c r="C53" s="4" t="s">
        <v>55</v>
      </c>
      <c r="D53" s="5">
        <v>365000</v>
      </c>
      <c r="E53" s="5"/>
      <c r="F53" s="5"/>
      <c r="G53" s="5"/>
      <c r="H53" s="5">
        <f t="shared" si="0"/>
        <v>11176455</v>
      </c>
    </row>
    <row r="54" spans="1:8" ht="15.75" customHeight="1" x14ac:dyDescent="0.2">
      <c r="A54" s="1">
        <v>50</v>
      </c>
      <c r="B54" s="3">
        <v>44369</v>
      </c>
      <c r="C54" s="4" t="s">
        <v>56</v>
      </c>
      <c r="D54" s="11"/>
      <c r="E54" s="11"/>
      <c r="F54" s="11"/>
      <c r="G54" s="11"/>
      <c r="H54" s="5">
        <f t="shared" si="0"/>
        <v>11176455</v>
      </c>
    </row>
    <row r="55" spans="1:8" ht="15.75" customHeight="1" x14ac:dyDescent="0.2">
      <c r="A55" s="1">
        <v>51</v>
      </c>
      <c r="B55" s="3">
        <v>44371</v>
      </c>
      <c r="C55" s="4" t="s">
        <v>57</v>
      </c>
      <c r="D55" s="5"/>
      <c r="E55" s="5">
        <v>50000</v>
      </c>
      <c r="F55" s="5"/>
      <c r="G55" s="5"/>
      <c r="H55" s="5">
        <f t="shared" si="0"/>
        <v>11126455</v>
      </c>
    </row>
    <row r="56" spans="1:8" ht="15.75" customHeight="1" x14ac:dyDescent="0.2">
      <c r="A56" s="1">
        <v>52</v>
      </c>
      <c r="B56" s="3">
        <v>44369</v>
      </c>
      <c r="C56" s="4" t="s">
        <v>58</v>
      </c>
      <c r="D56" s="5">
        <v>382000</v>
      </c>
      <c r="E56" s="5"/>
      <c r="F56" s="5"/>
      <c r="G56" s="5"/>
      <c r="H56" s="5">
        <f t="shared" si="0"/>
        <v>11508455</v>
      </c>
    </row>
    <row r="57" spans="1:8" ht="15.75" customHeight="1" x14ac:dyDescent="0.2">
      <c r="A57" s="1">
        <v>53</v>
      </c>
      <c r="B57" s="3">
        <v>44370</v>
      </c>
      <c r="C57" s="4" t="s">
        <v>59</v>
      </c>
      <c r="D57" s="5"/>
      <c r="E57" s="5"/>
      <c r="F57" s="5">
        <v>73482</v>
      </c>
      <c r="G57" s="5"/>
      <c r="H57" s="5">
        <f t="shared" si="0"/>
        <v>11581937</v>
      </c>
    </row>
    <row r="58" spans="1:8" ht="15.75" customHeight="1" x14ac:dyDescent="0.2">
      <c r="A58" s="1">
        <v>54</v>
      </c>
      <c r="B58" s="3"/>
      <c r="C58" s="4" t="s">
        <v>60</v>
      </c>
      <c r="D58" s="5">
        <v>138000</v>
      </c>
      <c r="E58" s="5"/>
      <c r="F58" s="5"/>
      <c r="G58" s="5"/>
      <c r="H58" s="5">
        <f t="shared" si="0"/>
        <v>11719937</v>
      </c>
    </row>
    <row r="59" spans="1:8" ht="15.75" customHeight="1" x14ac:dyDescent="0.2">
      <c r="A59" s="1">
        <v>55</v>
      </c>
      <c r="B59" s="3">
        <v>44371</v>
      </c>
      <c r="C59" s="4" t="s">
        <v>61</v>
      </c>
      <c r="D59" s="5"/>
      <c r="E59" s="5"/>
      <c r="F59" s="5">
        <v>737799</v>
      </c>
      <c r="G59" s="5"/>
      <c r="H59" s="5">
        <f t="shared" si="0"/>
        <v>12457736</v>
      </c>
    </row>
    <row r="60" spans="1:8" ht="15.75" customHeight="1" x14ac:dyDescent="0.2">
      <c r="A60" s="1">
        <v>56</v>
      </c>
      <c r="B60" s="3">
        <v>44371</v>
      </c>
      <c r="C60" s="4" t="s">
        <v>62</v>
      </c>
      <c r="D60" s="5"/>
      <c r="E60" s="5"/>
      <c r="F60" s="5"/>
      <c r="G60" s="5">
        <v>156500</v>
      </c>
      <c r="H60" s="5">
        <f t="shared" si="0"/>
        <v>12301236</v>
      </c>
    </row>
    <row r="61" spans="1:8" ht="15.75" customHeight="1" x14ac:dyDescent="0.2">
      <c r="A61" s="1">
        <v>57</v>
      </c>
      <c r="B61" s="3">
        <v>44372</v>
      </c>
      <c r="C61" s="4" t="s">
        <v>49</v>
      </c>
      <c r="D61" s="5"/>
      <c r="E61" s="5">
        <v>500000</v>
      </c>
      <c r="F61" s="5"/>
      <c r="G61" s="5"/>
      <c r="H61" s="5">
        <f t="shared" si="0"/>
        <v>11801236</v>
      </c>
    </row>
    <row r="62" spans="1:8" ht="15.75" customHeight="1" x14ac:dyDescent="0.2">
      <c r="A62" s="1">
        <v>58</v>
      </c>
      <c r="B62" s="3">
        <v>44371</v>
      </c>
      <c r="C62" s="4" t="s">
        <v>63</v>
      </c>
      <c r="D62" s="5">
        <v>827000</v>
      </c>
      <c r="E62" s="5"/>
      <c r="F62" s="5"/>
      <c r="G62" s="5"/>
      <c r="H62" s="5">
        <f t="shared" si="0"/>
        <v>12628236</v>
      </c>
    </row>
    <row r="63" spans="1:8" ht="15.75" customHeight="1" x14ac:dyDescent="0.2">
      <c r="A63" s="1">
        <v>59</v>
      </c>
      <c r="B63" s="3">
        <v>44372</v>
      </c>
      <c r="C63" s="4" t="s">
        <v>64</v>
      </c>
      <c r="D63" s="5"/>
      <c r="E63" s="5"/>
      <c r="F63" s="5">
        <v>204558</v>
      </c>
      <c r="G63" s="5"/>
      <c r="H63" s="5">
        <f t="shared" si="0"/>
        <v>12832794</v>
      </c>
    </row>
    <row r="64" spans="1:8" ht="15.75" customHeight="1" x14ac:dyDescent="0.2">
      <c r="A64" s="1">
        <v>60</v>
      </c>
      <c r="B64" s="3">
        <v>44372</v>
      </c>
      <c r="C64" s="4" t="s">
        <v>65</v>
      </c>
      <c r="D64" s="5">
        <v>414000</v>
      </c>
      <c r="E64" s="5"/>
      <c r="F64" s="5"/>
      <c r="G64" s="5"/>
      <c r="H64" s="5">
        <f t="shared" si="0"/>
        <v>13246794</v>
      </c>
    </row>
    <row r="65" spans="1:8" ht="15.75" customHeight="1" x14ac:dyDescent="0.2">
      <c r="A65" s="1">
        <v>61</v>
      </c>
      <c r="B65" s="3">
        <v>44373</v>
      </c>
      <c r="C65" s="4" t="s">
        <v>66</v>
      </c>
      <c r="D65" s="5">
        <v>790000</v>
      </c>
      <c r="E65" s="5"/>
      <c r="F65" s="5"/>
      <c r="G65" s="5"/>
      <c r="H65" s="5">
        <f t="shared" si="0"/>
        <v>14036794</v>
      </c>
    </row>
    <row r="66" spans="1:8" ht="15.75" customHeight="1" x14ac:dyDescent="0.2">
      <c r="A66" s="1">
        <v>62</v>
      </c>
      <c r="B66" s="3">
        <v>44373</v>
      </c>
      <c r="C66" s="4" t="s">
        <v>67</v>
      </c>
      <c r="D66" s="5">
        <v>179000</v>
      </c>
      <c r="E66" s="5"/>
      <c r="F66" s="5">
        <v>35201</v>
      </c>
      <c r="G66" s="5"/>
      <c r="H66" s="5">
        <f t="shared" si="0"/>
        <v>14250995</v>
      </c>
    </row>
    <row r="67" spans="1:8" ht="15.75" customHeight="1" x14ac:dyDescent="0.2">
      <c r="A67" s="1">
        <v>63</v>
      </c>
      <c r="B67" s="3">
        <v>44375</v>
      </c>
      <c r="C67" s="4" t="s">
        <v>68</v>
      </c>
      <c r="D67" s="5"/>
      <c r="E67" s="5"/>
      <c r="F67" s="5">
        <v>298893</v>
      </c>
      <c r="G67" s="5"/>
      <c r="H67" s="5">
        <f t="shared" si="0"/>
        <v>14549888</v>
      </c>
    </row>
    <row r="68" spans="1:8" ht="15.75" customHeight="1" x14ac:dyDescent="0.2">
      <c r="A68" s="1">
        <v>64</v>
      </c>
      <c r="B68" s="12">
        <v>44375</v>
      </c>
      <c r="C68" s="4" t="s">
        <v>19</v>
      </c>
      <c r="D68" s="5"/>
      <c r="E68" s="5">
        <v>1029850</v>
      </c>
      <c r="F68" s="5"/>
      <c r="G68" s="5"/>
      <c r="H68" s="5">
        <f t="shared" si="0"/>
        <v>13520038</v>
      </c>
    </row>
    <row r="69" spans="1:8" ht="15.75" customHeight="1" x14ac:dyDescent="0.2">
      <c r="A69" s="1">
        <v>65</v>
      </c>
      <c r="B69" s="3">
        <v>44376</v>
      </c>
      <c r="C69" s="4" t="s">
        <v>69</v>
      </c>
      <c r="D69" s="5">
        <v>239000</v>
      </c>
      <c r="E69" s="5"/>
      <c r="F69" s="5"/>
      <c r="G69" s="5"/>
      <c r="H69" s="5">
        <f t="shared" si="0"/>
        <v>13759038</v>
      </c>
    </row>
    <row r="70" spans="1:8" ht="15.75" customHeight="1" x14ac:dyDescent="0.2">
      <c r="A70" s="1">
        <v>66</v>
      </c>
      <c r="B70" s="3">
        <v>44376</v>
      </c>
      <c r="C70" s="4" t="s">
        <v>70</v>
      </c>
      <c r="D70" s="5"/>
      <c r="E70" s="5"/>
      <c r="F70" s="5">
        <v>36741</v>
      </c>
      <c r="G70" s="5"/>
      <c r="H70" s="5">
        <f t="shared" si="0"/>
        <v>13795779</v>
      </c>
    </row>
    <row r="71" spans="1:8" ht="15.75" customHeight="1" x14ac:dyDescent="0.2">
      <c r="A71" s="1">
        <v>67</v>
      </c>
      <c r="B71" s="3">
        <v>44376</v>
      </c>
      <c r="C71" s="4" t="s">
        <v>71</v>
      </c>
      <c r="D71" s="5"/>
      <c r="E71" s="5"/>
      <c r="F71" s="5"/>
      <c r="G71" s="5">
        <v>735028</v>
      </c>
      <c r="H71" s="5">
        <f t="shared" si="0"/>
        <v>13060751</v>
      </c>
    </row>
    <row r="72" spans="1:8" ht="15.75" customHeight="1" x14ac:dyDescent="0.2">
      <c r="A72" s="1">
        <v>68</v>
      </c>
      <c r="B72" s="3">
        <v>44377</v>
      </c>
      <c r="C72" s="4" t="s">
        <v>72</v>
      </c>
      <c r="D72" s="5"/>
      <c r="E72" s="5">
        <v>400000</v>
      </c>
      <c r="F72" s="5"/>
      <c r="G72" s="5"/>
      <c r="H72" s="5">
        <f t="shared" si="0"/>
        <v>12660751</v>
      </c>
    </row>
    <row r="73" spans="1:8" ht="15.75" customHeight="1" x14ac:dyDescent="0.2">
      <c r="A73" s="1">
        <v>69</v>
      </c>
      <c r="B73" s="3">
        <v>44376</v>
      </c>
      <c r="C73" s="13" t="s">
        <v>73</v>
      </c>
      <c r="D73" s="5">
        <v>231000</v>
      </c>
      <c r="E73" s="5"/>
      <c r="F73" s="5"/>
      <c r="G73" s="5"/>
      <c r="H73" s="5">
        <f t="shared" si="0"/>
        <v>12891751</v>
      </c>
    </row>
    <row r="74" spans="1:8" ht="15.75" customHeight="1" x14ac:dyDescent="0.2">
      <c r="A74" s="1">
        <v>70</v>
      </c>
      <c r="B74" s="3">
        <v>44377</v>
      </c>
      <c r="C74" s="4" t="s">
        <v>74</v>
      </c>
      <c r="D74" s="5">
        <v>465000</v>
      </c>
      <c r="E74" s="5"/>
      <c r="F74" s="5"/>
      <c r="G74" s="5"/>
      <c r="H74" s="5">
        <f t="shared" si="0"/>
        <v>13356751</v>
      </c>
    </row>
    <row r="75" spans="1:8" ht="15.75" customHeight="1" x14ac:dyDescent="0.2">
      <c r="A75" s="1">
        <v>71</v>
      </c>
      <c r="B75" s="3">
        <v>44377</v>
      </c>
      <c r="C75" s="4" t="s">
        <v>49</v>
      </c>
      <c r="D75" s="5"/>
      <c r="E75" s="5">
        <v>495000</v>
      </c>
      <c r="F75" s="5"/>
      <c r="G75" s="5"/>
      <c r="H75" s="5">
        <f t="shared" si="0"/>
        <v>12861751</v>
      </c>
    </row>
    <row r="76" spans="1:8" ht="15.75" customHeight="1" x14ac:dyDescent="0.2">
      <c r="A76" s="1">
        <v>72</v>
      </c>
      <c r="B76" s="3">
        <v>44378</v>
      </c>
      <c r="C76" s="1" t="s">
        <v>75</v>
      </c>
      <c r="D76" s="5"/>
      <c r="E76" s="5"/>
      <c r="F76" s="5">
        <v>228390</v>
      </c>
      <c r="G76" s="5"/>
      <c r="H76" s="5">
        <f t="shared" si="0"/>
        <v>13090141</v>
      </c>
    </row>
    <row r="77" spans="1:8" ht="15.75" customHeight="1" x14ac:dyDescent="0.2">
      <c r="A77" s="1">
        <v>73</v>
      </c>
      <c r="B77" s="3">
        <v>44378</v>
      </c>
      <c r="C77" s="1" t="s">
        <v>76</v>
      </c>
      <c r="D77" s="5"/>
      <c r="E77" s="5"/>
      <c r="F77" s="5">
        <v>35201</v>
      </c>
      <c r="G77" s="5"/>
      <c r="H77" s="5">
        <f t="shared" si="0"/>
        <v>13125342</v>
      </c>
    </row>
    <row r="78" spans="1:8" ht="15.75" customHeight="1" x14ac:dyDescent="0.2">
      <c r="A78" s="1">
        <v>74</v>
      </c>
      <c r="B78" s="3">
        <v>44378</v>
      </c>
      <c r="C78" s="1" t="s">
        <v>77</v>
      </c>
      <c r="D78" s="5"/>
      <c r="E78" s="5">
        <v>307000</v>
      </c>
      <c r="F78" s="5"/>
      <c r="G78" s="5"/>
      <c r="H78" s="5">
        <f t="shared" si="0"/>
        <v>12818342</v>
      </c>
    </row>
    <row r="79" spans="1:8" ht="15.75" customHeight="1" x14ac:dyDescent="0.2">
      <c r="A79" s="1">
        <v>75</v>
      </c>
      <c r="B79" s="3">
        <v>44378</v>
      </c>
      <c r="C79" s="1" t="s">
        <v>78</v>
      </c>
      <c r="D79" s="5"/>
      <c r="E79" s="5">
        <v>650000</v>
      </c>
      <c r="F79" s="5"/>
      <c r="G79" s="5"/>
      <c r="H79" s="5">
        <f t="shared" si="0"/>
        <v>12168342</v>
      </c>
    </row>
    <row r="80" spans="1:8" ht="15.75" customHeight="1" x14ac:dyDescent="0.2">
      <c r="A80" s="1">
        <v>76</v>
      </c>
      <c r="B80" s="3">
        <v>44378</v>
      </c>
      <c r="C80" s="1" t="s">
        <v>79</v>
      </c>
      <c r="D80" s="5"/>
      <c r="E80" s="5">
        <v>650000</v>
      </c>
      <c r="F80" s="5"/>
      <c r="G80" s="5"/>
      <c r="H80" s="5">
        <f t="shared" si="0"/>
        <v>11518342</v>
      </c>
    </row>
    <row r="81" spans="1:8" ht="15.75" customHeight="1" x14ac:dyDescent="0.2">
      <c r="A81" s="1">
        <v>77</v>
      </c>
      <c r="B81" s="14"/>
      <c r="C81" s="1" t="s">
        <v>80</v>
      </c>
      <c r="D81" s="5"/>
      <c r="E81" s="5">
        <v>650000</v>
      </c>
      <c r="F81" s="5"/>
      <c r="G81" s="5"/>
      <c r="H81" s="5">
        <f t="shared" si="0"/>
        <v>10868342</v>
      </c>
    </row>
    <row r="82" spans="1:8" ht="15.75" customHeight="1" x14ac:dyDescent="0.2">
      <c r="A82" s="1">
        <v>78</v>
      </c>
      <c r="B82" s="3"/>
      <c r="C82" s="1" t="s">
        <v>81</v>
      </c>
      <c r="D82" s="5"/>
      <c r="E82" s="5">
        <v>650000</v>
      </c>
      <c r="F82" s="5"/>
      <c r="G82" s="5"/>
      <c r="H82" s="5">
        <f t="shared" si="0"/>
        <v>10218342</v>
      </c>
    </row>
    <row r="83" spans="1:8" ht="15.75" customHeight="1" x14ac:dyDescent="0.2">
      <c r="A83" s="1">
        <v>79</v>
      </c>
      <c r="B83" s="3"/>
      <c r="C83" s="1" t="s">
        <v>82</v>
      </c>
      <c r="D83" s="5"/>
      <c r="E83" s="5">
        <v>400000</v>
      </c>
      <c r="F83" s="5"/>
      <c r="G83" s="5"/>
      <c r="H83" s="5">
        <f t="shared" si="0"/>
        <v>9818342</v>
      </c>
    </row>
    <row r="84" spans="1:8" ht="15.75" customHeight="1" x14ac:dyDescent="0.2">
      <c r="A84" s="1">
        <v>80</v>
      </c>
      <c r="B84" s="3"/>
      <c r="C84" s="1" t="s">
        <v>83</v>
      </c>
      <c r="D84" s="5"/>
      <c r="E84" s="5">
        <v>400000</v>
      </c>
      <c r="F84" s="5"/>
      <c r="G84" s="5"/>
      <c r="H84" s="5">
        <f t="shared" si="0"/>
        <v>9418342</v>
      </c>
    </row>
    <row r="85" spans="1:8" ht="15.75" customHeight="1" x14ac:dyDescent="0.2">
      <c r="A85" s="1">
        <v>81</v>
      </c>
      <c r="B85" s="3"/>
      <c r="C85" s="1" t="s">
        <v>84</v>
      </c>
      <c r="D85" s="5"/>
      <c r="E85" s="5">
        <v>400000</v>
      </c>
      <c r="F85" s="5"/>
      <c r="G85" s="5"/>
      <c r="H85" s="5">
        <f t="shared" si="0"/>
        <v>9018342</v>
      </c>
    </row>
    <row r="86" spans="1:8" ht="15.75" customHeight="1" x14ac:dyDescent="0.2">
      <c r="A86" s="1">
        <v>82</v>
      </c>
      <c r="B86" s="3"/>
      <c r="C86" s="1" t="s">
        <v>85</v>
      </c>
      <c r="D86" s="5"/>
      <c r="E86" s="5">
        <v>500000</v>
      </c>
      <c r="F86" s="5"/>
      <c r="G86" s="5"/>
      <c r="H86" s="5">
        <f t="shared" si="0"/>
        <v>8518342</v>
      </c>
    </row>
    <row r="87" spans="1:8" ht="15.75" customHeight="1" x14ac:dyDescent="0.2">
      <c r="A87" s="1">
        <v>83</v>
      </c>
      <c r="B87" s="3"/>
      <c r="C87" s="1" t="s">
        <v>86</v>
      </c>
      <c r="D87" s="5"/>
      <c r="E87" s="5"/>
      <c r="F87" s="5"/>
      <c r="G87" s="5">
        <v>2450000</v>
      </c>
      <c r="H87" s="5">
        <f t="shared" si="0"/>
        <v>6068342</v>
      </c>
    </row>
    <row r="88" spans="1:8" ht="15.75" customHeight="1" x14ac:dyDescent="0.2">
      <c r="A88" s="1">
        <v>84</v>
      </c>
      <c r="B88" s="3"/>
      <c r="C88" s="1" t="s">
        <v>87</v>
      </c>
      <c r="D88" s="5"/>
      <c r="E88" s="5">
        <v>610000</v>
      </c>
      <c r="F88" s="5"/>
      <c r="G88" s="5"/>
      <c r="H88" s="5">
        <f t="shared" si="0"/>
        <v>5458342</v>
      </c>
    </row>
    <row r="89" spans="1:8" ht="15.75" customHeight="1" x14ac:dyDescent="0.2">
      <c r="A89" s="1">
        <v>85</v>
      </c>
      <c r="B89" s="3"/>
      <c r="C89" s="1" t="s">
        <v>88</v>
      </c>
      <c r="D89" s="5"/>
      <c r="E89" s="5">
        <v>610000</v>
      </c>
      <c r="F89" s="5"/>
      <c r="G89" s="5"/>
      <c r="H89" s="5">
        <f t="shared" si="0"/>
        <v>4848342</v>
      </c>
    </row>
    <row r="90" spans="1:8" ht="15.75" customHeight="1" x14ac:dyDescent="0.2">
      <c r="A90" s="1">
        <v>86</v>
      </c>
      <c r="B90" s="3"/>
      <c r="C90" s="1" t="s">
        <v>89</v>
      </c>
      <c r="D90" s="5"/>
      <c r="E90" s="5">
        <v>610000</v>
      </c>
      <c r="F90" s="5"/>
      <c r="G90" s="5"/>
      <c r="H90" s="5">
        <f t="shared" si="0"/>
        <v>4238342</v>
      </c>
    </row>
    <row r="91" spans="1:8" ht="15.75" customHeight="1" x14ac:dyDescent="0.2">
      <c r="A91" s="1">
        <v>87</v>
      </c>
      <c r="B91" s="3"/>
      <c r="C91" s="1" t="s">
        <v>90</v>
      </c>
      <c r="D91" s="5"/>
      <c r="E91" s="5">
        <v>460000</v>
      </c>
      <c r="F91" s="5"/>
      <c r="G91" s="5"/>
      <c r="H91" s="5">
        <f t="shared" si="0"/>
        <v>3778342</v>
      </c>
    </row>
    <row r="92" spans="1:8" ht="15.75" customHeight="1" x14ac:dyDescent="0.2">
      <c r="A92" s="1">
        <v>88</v>
      </c>
      <c r="B92" s="3"/>
      <c r="C92" s="1" t="s">
        <v>91</v>
      </c>
      <c r="D92" s="5"/>
      <c r="E92" s="5">
        <v>2200000</v>
      </c>
      <c r="F92" s="5"/>
      <c r="G92" s="5"/>
      <c r="H92" s="5">
        <f t="shared" si="0"/>
        <v>1578342</v>
      </c>
    </row>
    <row r="93" spans="1:8" ht="15.75" customHeight="1" x14ac:dyDescent="0.2">
      <c r="A93" s="1">
        <v>89</v>
      </c>
      <c r="B93" s="3"/>
      <c r="D93" s="5"/>
      <c r="E93" s="5"/>
      <c r="F93" s="5"/>
      <c r="G93" s="5"/>
      <c r="H93" s="5">
        <f t="shared" si="0"/>
        <v>1578342</v>
      </c>
    </row>
    <row r="94" spans="1:8" ht="15.75" customHeight="1" x14ac:dyDescent="0.2">
      <c r="A94" s="1">
        <v>90</v>
      </c>
      <c r="B94" s="3"/>
      <c r="D94" s="5"/>
      <c r="E94" s="5"/>
      <c r="F94" s="5"/>
      <c r="G94" s="5"/>
      <c r="H94" s="5">
        <f t="shared" si="0"/>
        <v>1578342</v>
      </c>
    </row>
    <row r="95" spans="1:8" ht="15.75" customHeight="1" x14ac:dyDescent="0.2">
      <c r="A95" s="1">
        <v>91</v>
      </c>
      <c r="B95" s="3"/>
      <c r="D95" s="5"/>
      <c r="E95" s="5"/>
      <c r="F95" s="5"/>
      <c r="G95" s="5"/>
      <c r="H95" s="5">
        <f t="shared" si="0"/>
        <v>1578342</v>
      </c>
    </row>
    <row r="96" spans="1:8" ht="15.75" customHeight="1" x14ac:dyDescent="0.2">
      <c r="A96" s="1">
        <v>92</v>
      </c>
      <c r="B96" s="3"/>
      <c r="D96" s="5"/>
      <c r="E96" s="5"/>
      <c r="G96" s="5"/>
      <c r="H96" s="5">
        <f t="shared" si="0"/>
        <v>1578342</v>
      </c>
    </row>
    <row r="97" spans="1:10" ht="15.75" customHeight="1" x14ac:dyDescent="0.2">
      <c r="A97" s="1">
        <v>93</v>
      </c>
      <c r="B97" s="3"/>
      <c r="D97" s="5"/>
      <c r="E97" s="5"/>
      <c r="F97" s="5"/>
      <c r="G97" s="5"/>
      <c r="H97" s="5">
        <f t="shared" si="0"/>
        <v>1578342</v>
      </c>
    </row>
    <row r="98" spans="1:10" ht="15.75" customHeight="1" x14ac:dyDescent="0.2">
      <c r="A98" s="1">
        <v>94</v>
      </c>
      <c r="B98" s="3"/>
      <c r="D98" s="5"/>
      <c r="E98" s="5"/>
      <c r="F98" s="5"/>
      <c r="G98" s="5"/>
      <c r="H98" s="5">
        <f t="shared" si="0"/>
        <v>1578342</v>
      </c>
    </row>
    <row r="99" spans="1:10" ht="15.75" customHeight="1" x14ac:dyDescent="0.2">
      <c r="A99" s="1">
        <v>95</v>
      </c>
      <c r="B99" s="3"/>
      <c r="D99" s="5"/>
      <c r="E99" s="5"/>
      <c r="F99" s="5"/>
      <c r="G99" s="5"/>
      <c r="H99" s="5">
        <f t="shared" si="0"/>
        <v>1578342</v>
      </c>
    </row>
    <row r="100" spans="1:10" ht="15.75" customHeight="1" x14ac:dyDescent="0.2">
      <c r="A100" s="1">
        <v>96</v>
      </c>
      <c r="B100" s="3"/>
      <c r="D100" s="5"/>
      <c r="E100" s="5"/>
      <c r="F100" s="5"/>
      <c r="G100" s="5"/>
      <c r="H100" s="5">
        <f t="shared" si="0"/>
        <v>1578342</v>
      </c>
    </row>
    <row r="101" spans="1:10" ht="15.75" customHeight="1" x14ac:dyDescent="0.2">
      <c r="A101" s="1">
        <v>97</v>
      </c>
      <c r="B101" s="3"/>
      <c r="E101" s="5"/>
      <c r="F101" s="5"/>
      <c r="G101" s="5"/>
      <c r="H101" s="5">
        <f t="shared" si="0"/>
        <v>1578342</v>
      </c>
      <c r="J101" s="5"/>
    </row>
    <row r="102" spans="1:10" ht="15.75" customHeight="1" x14ac:dyDescent="0.2">
      <c r="A102" s="1">
        <v>98</v>
      </c>
      <c r="B102" s="3"/>
      <c r="D102" s="5"/>
      <c r="E102" s="5"/>
      <c r="F102" s="5"/>
      <c r="G102" s="5"/>
      <c r="H102" s="5">
        <f t="shared" si="0"/>
        <v>1578342</v>
      </c>
    </row>
    <row r="103" spans="1:10" ht="15.75" customHeight="1" x14ac:dyDescent="0.2">
      <c r="A103" s="1">
        <v>99</v>
      </c>
      <c r="B103" s="3"/>
      <c r="D103" s="5"/>
      <c r="E103" s="5"/>
      <c r="F103" s="5"/>
      <c r="G103" s="5"/>
      <c r="H103" s="5">
        <f t="shared" si="0"/>
        <v>1578342</v>
      </c>
    </row>
    <row r="104" spans="1:10" ht="15.75" customHeight="1" x14ac:dyDescent="0.2">
      <c r="A104" s="1">
        <v>100</v>
      </c>
      <c r="B104" s="3"/>
      <c r="D104" s="5"/>
      <c r="E104" s="5"/>
      <c r="F104" s="5"/>
      <c r="G104" s="5"/>
      <c r="H104" s="5">
        <f t="shared" si="0"/>
        <v>1578342</v>
      </c>
    </row>
    <row r="105" spans="1:10" ht="15.75" customHeight="1" x14ac:dyDescent="0.2">
      <c r="A105" s="1">
        <v>101</v>
      </c>
      <c r="B105" s="3"/>
      <c r="G105" s="5"/>
      <c r="H105" s="5">
        <f t="shared" si="0"/>
        <v>1578342</v>
      </c>
    </row>
    <row r="106" spans="1:10" ht="15.75" customHeight="1" x14ac:dyDescent="0.2">
      <c r="B106" s="122" t="s">
        <v>92</v>
      </c>
      <c r="C106" s="121"/>
      <c r="D106" s="5">
        <f t="shared" ref="D106:G106" si="1">SUM(D5:D105)</f>
        <v>14817000</v>
      </c>
      <c r="E106" s="5">
        <f t="shared" si="1"/>
        <v>14021850</v>
      </c>
      <c r="F106" s="5">
        <f t="shared" si="1"/>
        <v>6509910</v>
      </c>
      <c r="G106" s="5">
        <f t="shared" si="1"/>
        <v>5726718</v>
      </c>
      <c r="H106" s="5">
        <f>D106-E106+F106-G106</f>
        <v>1578342</v>
      </c>
    </row>
    <row r="107" spans="1:10" ht="15.75" customHeight="1" x14ac:dyDescent="0.2"/>
    <row r="108" spans="1:10" ht="15.75" customHeight="1" x14ac:dyDescent="0.2">
      <c r="D108" s="1" t="s">
        <v>93</v>
      </c>
      <c r="E108" s="5">
        <f>D106-E106</f>
        <v>795150</v>
      </c>
    </row>
    <row r="109" spans="1:10" ht="15.75" customHeight="1" x14ac:dyDescent="0.2">
      <c r="D109" s="1" t="s">
        <v>94</v>
      </c>
      <c r="E109" s="5">
        <f>F106-G106</f>
        <v>783192</v>
      </c>
    </row>
    <row r="110" spans="1:10" ht="15.75" customHeight="1" x14ac:dyDescent="0.2"/>
    <row r="111" spans="1:10" ht="15.75" customHeight="1" x14ac:dyDescent="0.2">
      <c r="D111" s="1" t="s">
        <v>95</v>
      </c>
      <c r="E111" s="5">
        <f>SUM(D7:D104)+SUM(F11:F105)-E46-E61-E75-F16</f>
        <v>16328181</v>
      </c>
    </row>
    <row r="112" spans="1:1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H3:H4"/>
    <mergeCell ref="B106:C106"/>
    <mergeCell ref="A3:A4"/>
    <mergeCell ref="B3:B4"/>
    <mergeCell ref="C3:C4"/>
    <mergeCell ref="D3:E3"/>
    <mergeCell ref="F3:G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N12"/>
  <sheetViews>
    <sheetView topLeftCell="C1" workbookViewId="0">
      <selection activeCell="L8" sqref="L8"/>
    </sheetView>
  </sheetViews>
  <sheetFormatPr defaultColWidth="14.42578125" defaultRowHeight="15" customHeight="1" x14ac:dyDescent="0.2"/>
  <cols>
    <col min="5" max="5" width="4.42578125" customWidth="1"/>
    <col min="6" max="6" width="26.7109375" customWidth="1"/>
    <col min="10" max="10" width="4.85546875" customWidth="1"/>
    <col min="11" max="11" width="26.7109375" customWidth="1"/>
  </cols>
  <sheetData>
    <row r="1" spans="1:14" x14ac:dyDescent="0.2">
      <c r="A1" s="132" t="s">
        <v>235</v>
      </c>
      <c r="B1" s="133"/>
      <c r="C1" s="133"/>
      <c r="D1" s="134"/>
      <c r="E1" s="77"/>
      <c r="F1" s="132" t="s">
        <v>235</v>
      </c>
      <c r="G1" s="133"/>
      <c r="H1" s="133"/>
      <c r="I1" s="134"/>
      <c r="J1" s="97"/>
      <c r="K1" s="132" t="s">
        <v>235</v>
      </c>
      <c r="L1" s="133"/>
      <c r="M1" s="133"/>
      <c r="N1" s="134"/>
    </row>
    <row r="2" spans="1:14" x14ac:dyDescent="0.2">
      <c r="A2" s="135">
        <v>44348</v>
      </c>
      <c r="B2" s="121"/>
      <c r="C2" s="121"/>
      <c r="D2" s="136"/>
      <c r="E2" s="77"/>
      <c r="F2" s="135">
        <v>44409</v>
      </c>
      <c r="G2" s="121"/>
      <c r="H2" s="121"/>
      <c r="I2" s="136"/>
      <c r="J2" s="77"/>
      <c r="K2" s="135">
        <v>44440</v>
      </c>
      <c r="L2" s="121"/>
      <c r="M2" s="121"/>
      <c r="N2" s="136"/>
    </row>
    <row r="3" spans="1:14" x14ac:dyDescent="0.2">
      <c r="A3" s="22"/>
      <c r="D3" s="87"/>
      <c r="E3" s="77"/>
      <c r="F3" s="47"/>
      <c r="G3" s="6"/>
      <c r="H3" s="6"/>
      <c r="I3" s="43"/>
      <c r="J3" s="77"/>
      <c r="K3" s="47"/>
      <c r="L3" s="6"/>
      <c r="M3" s="6"/>
      <c r="N3" s="43"/>
    </row>
    <row r="4" spans="1:14" x14ac:dyDescent="0.2">
      <c r="A4" s="22" t="s">
        <v>224</v>
      </c>
      <c r="C4" s="5">
        <f>NS!D10</f>
        <v>1654025</v>
      </c>
      <c r="D4" s="87"/>
      <c r="E4" s="77"/>
      <c r="F4" s="47" t="s">
        <v>236</v>
      </c>
      <c r="G4" s="6"/>
      <c r="H4" s="6"/>
      <c r="I4" s="63">
        <f>NS!I10</f>
        <v>27140731</v>
      </c>
      <c r="J4" s="77"/>
      <c r="K4" s="47" t="s">
        <v>236</v>
      </c>
      <c r="L4" s="6"/>
      <c r="M4" s="6"/>
      <c r="N4" s="63">
        <f>NS!N10</f>
        <v>34589313</v>
      </c>
    </row>
    <row r="5" spans="1:14" x14ac:dyDescent="0.2">
      <c r="A5" s="22" t="s">
        <v>228</v>
      </c>
      <c r="C5" s="89">
        <f>NS!D11</f>
        <v>2175000</v>
      </c>
      <c r="D5" s="87"/>
      <c r="E5" s="77"/>
      <c r="F5" s="47"/>
      <c r="G5" s="6"/>
      <c r="H5" s="6"/>
      <c r="I5" s="43"/>
      <c r="J5" s="77"/>
      <c r="K5" s="47"/>
      <c r="L5" s="6"/>
      <c r="M5" s="6"/>
      <c r="N5" s="43"/>
    </row>
    <row r="6" spans="1:14" x14ac:dyDescent="0.2">
      <c r="A6" s="138" t="s">
        <v>227</v>
      </c>
      <c r="B6" s="121"/>
      <c r="D6" s="90">
        <f>C4+C5</f>
        <v>3829025</v>
      </c>
      <c r="E6" s="77"/>
      <c r="F6" s="47" t="s">
        <v>233</v>
      </c>
      <c r="G6" s="6"/>
      <c r="H6" s="25">
        <f>'Lb Rg'!G10</f>
        <v>11393954</v>
      </c>
      <c r="I6" s="43"/>
      <c r="J6" s="77"/>
      <c r="K6" s="47" t="s">
        <v>233</v>
      </c>
      <c r="L6" s="6"/>
      <c r="M6" s="25">
        <f>'Lb Rg'!K10</f>
        <v>14233377</v>
      </c>
      <c r="N6" s="43"/>
    </row>
    <row r="7" spans="1:14" x14ac:dyDescent="0.2">
      <c r="A7" s="22"/>
      <c r="D7" s="87"/>
      <c r="E7" s="77"/>
      <c r="F7" s="47" t="s">
        <v>150</v>
      </c>
      <c r="G7" s="6"/>
      <c r="H7" s="93">
        <f>NS!H11</f>
        <v>5630000</v>
      </c>
      <c r="I7" s="43"/>
      <c r="J7" s="77"/>
      <c r="K7" s="47" t="s">
        <v>150</v>
      </c>
      <c r="L7" s="6"/>
      <c r="M7" s="93">
        <f>NS!M11</f>
        <v>4206000</v>
      </c>
      <c r="N7" s="43"/>
    </row>
    <row r="8" spans="1:14" x14ac:dyDescent="0.2">
      <c r="A8" s="22" t="s">
        <v>233</v>
      </c>
      <c r="C8" s="16">
        <f>'Lb Rg'!C8</f>
        <v>18365192</v>
      </c>
      <c r="D8" s="87"/>
      <c r="E8" s="77"/>
      <c r="F8" s="95" t="s">
        <v>237</v>
      </c>
      <c r="G8" s="98"/>
      <c r="H8" s="98"/>
      <c r="I8" s="63">
        <f>H6-H7</f>
        <v>5763954</v>
      </c>
      <c r="J8" s="77"/>
      <c r="K8" s="95" t="s">
        <v>237</v>
      </c>
      <c r="L8" s="98"/>
      <c r="M8" s="98"/>
      <c r="N8" s="63">
        <f>M6-M7</f>
        <v>10027377</v>
      </c>
    </row>
    <row r="9" spans="1:14" x14ac:dyDescent="0.2">
      <c r="A9" s="22" t="s">
        <v>150</v>
      </c>
      <c r="C9" s="89">
        <f>NS!C12</f>
        <v>2175000</v>
      </c>
      <c r="D9" s="87"/>
      <c r="E9" s="77"/>
      <c r="F9" s="47"/>
      <c r="G9" s="6"/>
      <c r="H9" s="6"/>
      <c r="I9" s="43"/>
      <c r="J9" s="77"/>
      <c r="K9" s="47"/>
      <c r="L9" s="6"/>
      <c r="M9" s="6"/>
      <c r="N9" s="43"/>
    </row>
    <row r="10" spans="1:14" x14ac:dyDescent="0.2">
      <c r="A10" s="138" t="s">
        <v>238</v>
      </c>
      <c r="B10" s="121"/>
      <c r="D10" s="88">
        <f>C8-C9</f>
        <v>16190192</v>
      </c>
      <c r="E10" s="77"/>
      <c r="F10" s="47"/>
      <c r="G10" s="6"/>
      <c r="H10" s="6"/>
      <c r="I10" s="43"/>
      <c r="J10" s="77"/>
      <c r="K10" s="47"/>
      <c r="L10" s="6"/>
      <c r="M10" s="6"/>
      <c r="N10" s="43"/>
    </row>
    <row r="11" spans="1:14" x14ac:dyDescent="0.2">
      <c r="A11" s="22"/>
      <c r="D11" s="87"/>
      <c r="E11" s="77"/>
      <c r="F11" s="47"/>
      <c r="G11" s="6"/>
      <c r="H11" s="6"/>
      <c r="I11" s="43"/>
      <c r="J11" s="77"/>
      <c r="K11" s="47"/>
      <c r="L11" s="6"/>
      <c r="M11" s="6"/>
      <c r="N11" s="43"/>
    </row>
    <row r="12" spans="1:14" x14ac:dyDescent="0.2">
      <c r="A12" s="139" t="s">
        <v>239</v>
      </c>
      <c r="B12" s="128"/>
      <c r="C12" s="128"/>
      <c r="D12" s="99">
        <f>D6+D10</f>
        <v>20019217</v>
      </c>
      <c r="E12" s="77"/>
      <c r="F12" s="96" t="s">
        <v>240</v>
      </c>
      <c r="G12" s="100"/>
      <c r="H12" s="100"/>
      <c r="I12" s="57">
        <f>SUM(I4:I9)</f>
        <v>32904685</v>
      </c>
      <c r="J12" s="101"/>
      <c r="K12" s="96" t="s">
        <v>240</v>
      </c>
      <c r="L12" s="100"/>
      <c r="M12" s="100"/>
      <c r="N12" s="57">
        <f>SUM(N4:N9)</f>
        <v>44616690</v>
      </c>
    </row>
  </sheetData>
  <mergeCells count="9">
    <mergeCell ref="A10:B10"/>
    <mergeCell ref="A12:C12"/>
    <mergeCell ref="A1:D1"/>
    <mergeCell ref="F1:I1"/>
    <mergeCell ref="K1:N1"/>
    <mergeCell ref="A2:D2"/>
    <mergeCell ref="F2:I2"/>
    <mergeCell ref="K2:N2"/>
    <mergeCell ref="A6:B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N11"/>
  <sheetViews>
    <sheetView workbookViewId="0">
      <selection activeCell="M14" sqref="M14"/>
    </sheetView>
  </sheetViews>
  <sheetFormatPr defaultColWidth="14.42578125" defaultRowHeight="15" customHeight="1" x14ac:dyDescent="0.2"/>
  <cols>
    <col min="5" max="5" width="3.28515625" customWidth="1"/>
    <col min="10" max="10" width="3.5703125" customWidth="1"/>
  </cols>
  <sheetData>
    <row r="1" spans="1:14" ht="12.75" x14ac:dyDescent="0.2">
      <c r="A1" s="142" t="s">
        <v>241</v>
      </c>
      <c r="B1" s="121"/>
      <c r="C1" s="121"/>
      <c r="D1" s="121"/>
      <c r="E1" s="77"/>
      <c r="F1" s="142" t="s">
        <v>241</v>
      </c>
      <c r="G1" s="121"/>
      <c r="H1" s="121"/>
      <c r="I1" s="121"/>
      <c r="J1" s="77"/>
      <c r="K1" s="142" t="s">
        <v>241</v>
      </c>
      <c r="L1" s="121"/>
      <c r="M1" s="121"/>
      <c r="N1" s="121"/>
    </row>
    <row r="2" spans="1:14" ht="12.75" x14ac:dyDescent="0.2">
      <c r="A2" s="143">
        <v>44348</v>
      </c>
      <c r="B2" s="121"/>
      <c r="C2" s="121"/>
      <c r="D2" s="121"/>
      <c r="E2" s="77"/>
      <c r="F2" s="143">
        <v>44409</v>
      </c>
      <c r="G2" s="121"/>
      <c r="H2" s="121"/>
      <c r="I2" s="121"/>
      <c r="J2" s="77"/>
      <c r="K2" s="143">
        <v>44440</v>
      </c>
      <c r="L2" s="121"/>
      <c r="M2" s="121"/>
      <c r="N2" s="121"/>
    </row>
    <row r="3" spans="1:14" ht="15" customHeight="1" x14ac:dyDescent="0.2">
      <c r="E3" s="77"/>
      <c r="J3" s="77"/>
      <c r="K3" s="6"/>
      <c r="L3" s="6"/>
      <c r="M3" s="6"/>
      <c r="N3" s="6"/>
    </row>
    <row r="4" spans="1:14" ht="15" customHeight="1" x14ac:dyDescent="0.2">
      <c r="E4" s="77"/>
      <c r="J4" s="77"/>
      <c r="K4" s="6"/>
      <c r="L4" s="6"/>
      <c r="M4" s="6"/>
      <c r="N4" s="6"/>
    </row>
    <row r="5" spans="1:14" ht="12.75" x14ac:dyDescent="0.2">
      <c r="A5" s="129" t="s">
        <v>242</v>
      </c>
      <c r="B5" s="125"/>
      <c r="C5" s="140" t="s">
        <v>243</v>
      </c>
      <c r="D5" s="141"/>
      <c r="E5" s="77"/>
      <c r="F5" s="129" t="s">
        <v>242</v>
      </c>
      <c r="G5" s="125"/>
      <c r="H5" s="140" t="s">
        <v>243</v>
      </c>
      <c r="I5" s="141"/>
      <c r="J5" s="77"/>
      <c r="K5" s="129" t="s">
        <v>242</v>
      </c>
      <c r="L5" s="125"/>
      <c r="M5" s="140" t="s">
        <v>243</v>
      </c>
      <c r="N5" s="141"/>
    </row>
    <row r="6" spans="1:14" ht="12.75" x14ac:dyDescent="0.2">
      <c r="A6" s="102" t="s">
        <v>187</v>
      </c>
      <c r="B6" s="102" t="s">
        <v>244</v>
      </c>
      <c r="C6" s="102" t="s">
        <v>187</v>
      </c>
      <c r="D6" s="102" t="s">
        <v>244</v>
      </c>
      <c r="E6" s="77"/>
      <c r="F6" s="102" t="s">
        <v>187</v>
      </c>
      <c r="G6" s="102" t="s">
        <v>244</v>
      </c>
      <c r="H6" s="102" t="s">
        <v>187</v>
      </c>
      <c r="I6" s="102" t="s">
        <v>244</v>
      </c>
      <c r="J6" s="77"/>
      <c r="K6" s="102" t="s">
        <v>187</v>
      </c>
      <c r="L6" s="102" t="s">
        <v>244</v>
      </c>
      <c r="M6" s="102" t="s">
        <v>187</v>
      </c>
      <c r="N6" s="102" t="s">
        <v>244</v>
      </c>
    </row>
    <row r="7" spans="1:14" ht="12.75" x14ac:dyDescent="0.2">
      <c r="A7" s="22" t="s">
        <v>191</v>
      </c>
      <c r="B7" s="5">
        <f>NS!C6</f>
        <v>11499150</v>
      </c>
      <c r="C7" s="103" t="s">
        <v>245</v>
      </c>
      <c r="D7" s="87">
        <v>0</v>
      </c>
      <c r="E7" s="77"/>
      <c r="F7" s="47" t="s">
        <v>191</v>
      </c>
      <c r="G7" s="25">
        <f>NS!H6</f>
        <v>18062150</v>
      </c>
      <c r="H7" s="104" t="s">
        <v>224</v>
      </c>
      <c r="I7" s="55">
        <f>EK!I12</f>
        <v>32904685</v>
      </c>
      <c r="J7" s="77"/>
      <c r="K7" s="47" t="s">
        <v>191</v>
      </c>
      <c r="L7" s="25">
        <f>NS!M6</f>
        <v>19673198</v>
      </c>
      <c r="M7" s="104" t="s">
        <v>224</v>
      </c>
      <c r="N7" s="55">
        <f>EK!N12</f>
        <v>44616690</v>
      </c>
    </row>
    <row r="8" spans="1:14" ht="12.75" x14ac:dyDescent="0.2">
      <c r="A8" s="22" t="s">
        <v>193</v>
      </c>
      <c r="B8" s="5">
        <f>NS!C7</f>
        <v>3525999</v>
      </c>
      <c r="C8" s="105" t="s">
        <v>224</v>
      </c>
      <c r="D8" s="90">
        <f>EK!D12</f>
        <v>20019217</v>
      </c>
      <c r="E8" s="77"/>
      <c r="F8" s="47" t="s">
        <v>193</v>
      </c>
      <c r="G8" s="25">
        <f>NS!H7</f>
        <v>4276627</v>
      </c>
      <c r="H8" s="106"/>
      <c r="I8" s="43"/>
      <c r="J8" s="77"/>
      <c r="K8" s="47" t="s">
        <v>193</v>
      </c>
      <c r="L8" s="25">
        <f>NS!M7</f>
        <v>8236024</v>
      </c>
      <c r="M8" s="106"/>
      <c r="N8" s="43"/>
    </row>
    <row r="9" spans="1:14" ht="12.75" x14ac:dyDescent="0.2">
      <c r="A9" s="22" t="s">
        <v>199</v>
      </c>
      <c r="B9" s="5">
        <f>NS!C8</f>
        <v>1323850</v>
      </c>
      <c r="C9" s="106"/>
      <c r="D9" s="87"/>
      <c r="E9" s="77"/>
      <c r="F9" s="47" t="s">
        <v>199</v>
      </c>
      <c r="G9" s="25">
        <f>NS!H8</f>
        <v>2047850</v>
      </c>
      <c r="H9" s="106"/>
      <c r="I9" s="43"/>
      <c r="J9" s="77"/>
      <c r="K9" s="47" t="s">
        <v>199</v>
      </c>
      <c r="L9" s="25">
        <f>NS!M8</f>
        <v>2338350</v>
      </c>
      <c r="M9" s="106"/>
      <c r="N9" s="43"/>
    </row>
    <row r="10" spans="1:14" ht="12.75" x14ac:dyDescent="0.2">
      <c r="A10" s="22" t="s">
        <v>197</v>
      </c>
      <c r="B10" s="5">
        <f>NS!C9</f>
        <v>3670218</v>
      </c>
      <c r="C10" s="107"/>
      <c r="D10" s="87"/>
      <c r="E10" s="77"/>
      <c r="F10" s="56" t="s">
        <v>197</v>
      </c>
      <c r="G10" s="49">
        <f>NS!H9</f>
        <v>8518058</v>
      </c>
      <c r="H10" s="107"/>
      <c r="I10" s="46"/>
      <c r="J10" s="77"/>
      <c r="K10" s="56" t="s">
        <v>197</v>
      </c>
      <c r="L10" s="49">
        <f>NS!M9</f>
        <v>14369118</v>
      </c>
      <c r="M10" s="107"/>
      <c r="N10" s="46"/>
    </row>
    <row r="11" spans="1:14" ht="12.75" x14ac:dyDescent="0.2">
      <c r="A11" s="108" t="s">
        <v>92</v>
      </c>
      <c r="B11" s="82">
        <f>SUM(B7:B10)</f>
        <v>20019217</v>
      </c>
      <c r="C11" s="30"/>
      <c r="D11" s="83">
        <f>D8</f>
        <v>20019217</v>
      </c>
      <c r="E11" s="77"/>
      <c r="F11" s="109" t="s">
        <v>92</v>
      </c>
      <c r="G11" s="110">
        <f>SUM(G7:G10)</f>
        <v>32904685</v>
      </c>
      <c r="H11" s="110">
        <f>I7</f>
        <v>32904685</v>
      </c>
      <c r="I11" s="33"/>
      <c r="J11" s="77"/>
      <c r="K11" s="109" t="s">
        <v>92</v>
      </c>
      <c r="L11" s="110">
        <f>SUM(L7:L10)</f>
        <v>44616690</v>
      </c>
      <c r="M11" s="110">
        <f>N7</f>
        <v>44616690</v>
      </c>
      <c r="N11" s="33"/>
    </row>
  </sheetData>
  <mergeCells count="12">
    <mergeCell ref="C5:D5"/>
    <mergeCell ref="F5:G5"/>
    <mergeCell ref="H5:I5"/>
    <mergeCell ref="K5:L5"/>
    <mergeCell ref="A1:D1"/>
    <mergeCell ref="F1:I1"/>
    <mergeCell ref="K1:N1"/>
    <mergeCell ref="A2:D2"/>
    <mergeCell ref="F2:I2"/>
    <mergeCell ref="K2:N2"/>
    <mergeCell ref="A5:B5"/>
    <mergeCell ref="M5:N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T16"/>
  <sheetViews>
    <sheetView topLeftCell="G1" workbookViewId="0">
      <selection activeCell="S12" sqref="S12"/>
    </sheetView>
  </sheetViews>
  <sheetFormatPr defaultColWidth="14.42578125" defaultRowHeight="15" customHeight="1" x14ac:dyDescent="0.2"/>
  <cols>
    <col min="1" max="1" width="11.7109375" customWidth="1"/>
    <col min="2" max="2" width="4.7109375" customWidth="1"/>
    <col min="3" max="3" width="19.7109375" customWidth="1"/>
    <col min="7" max="7" width="2.42578125" customWidth="1"/>
    <col min="8" max="8" width="13.28515625" customWidth="1"/>
    <col min="9" max="9" width="5.5703125" customWidth="1"/>
    <col min="10" max="10" width="20.7109375" customWidth="1"/>
    <col min="14" max="14" width="3.85546875" customWidth="1"/>
    <col min="17" max="17" width="20.7109375" customWidth="1"/>
  </cols>
  <sheetData>
    <row r="1" spans="1:20" ht="15" customHeight="1" x14ac:dyDescent="0.2">
      <c r="A1" s="145" t="s">
        <v>246</v>
      </c>
      <c r="B1" s="121"/>
      <c r="C1" s="121"/>
      <c r="D1" s="121"/>
      <c r="E1" s="121"/>
      <c r="F1" s="121"/>
      <c r="G1" s="77"/>
      <c r="H1" s="145" t="s">
        <v>246</v>
      </c>
      <c r="I1" s="121"/>
      <c r="J1" s="121"/>
      <c r="K1" s="121"/>
      <c r="L1" s="121"/>
      <c r="M1" s="121"/>
      <c r="N1" s="77"/>
      <c r="O1" s="145" t="s">
        <v>246</v>
      </c>
      <c r="P1" s="121"/>
      <c r="Q1" s="121"/>
      <c r="R1" s="121"/>
      <c r="S1" s="121"/>
      <c r="T1" s="121"/>
    </row>
    <row r="2" spans="1:20" ht="15" customHeight="1" x14ac:dyDescent="0.2">
      <c r="A2" s="146">
        <v>44348</v>
      </c>
      <c r="B2" s="121"/>
      <c r="C2" s="121"/>
      <c r="D2" s="121"/>
      <c r="E2" s="121"/>
      <c r="F2" s="121"/>
      <c r="G2" s="77"/>
      <c r="H2" s="146">
        <v>44409</v>
      </c>
      <c r="I2" s="121"/>
      <c r="J2" s="121"/>
      <c r="K2" s="121"/>
      <c r="L2" s="121"/>
      <c r="M2" s="121"/>
      <c r="N2" s="77"/>
      <c r="O2" s="146">
        <v>44440</v>
      </c>
      <c r="P2" s="121"/>
      <c r="Q2" s="121"/>
      <c r="R2" s="121"/>
      <c r="S2" s="121"/>
      <c r="T2" s="121"/>
    </row>
    <row r="3" spans="1:20" ht="12.75" x14ac:dyDescent="0.2">
      <c r="A3" s="21" t="s">
        <v>247</v>
      </c>
      <c r="B3" s="21"/>
      <c r="C3" s="21" t="s">
        <v>248</v>
      </c>
      <c r="D3" s="21" t="s">
        <v>188</v>
      </c>
      <c r="E3" s="21" t="s">
        <v>221</v>
      </c>
      <c r="F3" s="21" t="s">
        <v>190</v>
      </c>
      <c r="G3" s="77"/>
      <c r="H3" s="21" t="s">
        <v>247</v>
      </c>
      <c r="I3" s="21"/>
      <c r="J3" s="21" t="s">
        <v>248</v>
      </c>
      <c r="K3" s="21" t="s">
        <v>188</v>
      </c>
      <c r="L3" s="21" t="s">
        <v>221</v>
      </c>
      <c r="M3" s="21" t="s">
        <v>190</v>
      </c>
      <c r="N3" s="77"/>
      <c r="O3" s="21" t="s">
        <v>247</v>
      </c>
      <c r="P3" s="21"/>
      <c r="Q3" s="21" t="s">
        <v>248</v>
      </c>
      <c r="R3" s="21" t="s">
        <v>188</v>
      </c>
      <c r="S3" s="21" t="s">
        <v>221</v>
      </c>
      <c r="T3" s="21" t="s">
        <v>190</v>
      </c>
    </row>
    <row r="4" spans="1:20" ht="12.75" x14ac:dyDescent="0.2">
      <c r="A4" s="111" t="s">
        <v>249</v>
      </c>
      <c r="B4" s="1">
        <v>30</v>
      </c>
      <c r="C4" s="1" t="s">
        <v>250</v>
      </c>
      <c r="E4" s="5">
        <f>SUM(F5:F6)</f>
        <v>506500</v>
      </c>
      <c r="F4" s="87"/>
      <c r="G4" s="77"/>
      <c r="H4" s="47" t="s">
        <v>251</v>
      </c>
      <c r="I4" s="6">
        <v>30</v>
      </c>
      <c r="J4" s="6" t="str">
        <f>C4</f>
        <v>Iktisar laba rugi</v>
      </c>
      <c r="K4" s="6"/>
      <c r="L4" s="25">
        <f>SUM(M5:M8)</f>
        <v>7515500</v>
      </c>
      <c r="M4" s="43"/>
      <c r="N4" s="77"/>
      <c r="O4" s="47" t="s">
        <v>251</v>
      </c>
      <c r="P4" s="6">
        <v>30</v>
      </c>
      <c r="Q4" s="6" t="str">
        <f>J3</f>
        <v>Akun dan keterangan</v>
      </c>
      <c r="R4" s="6"/>
      <c r="S4" s="25">
        <f>SUM(T5:T7)</f>
        <v>3045500</v>
      </c>
      <c r="T4" s="43"/>
    </row>
    <row r="5" spans="1:20" ht="12.75" x14ac:dyDescent="0.2">
      <c r="A5" s="22"/>
      <c r="C5" s="1" t="s">
        <v>252</v>
      </c>
      <c r="F5" s="90">
        <f>NS!C15</f>
        <v>350000</v>
      </c>
      <c r="G5" s="77"/>
      <c r="H5" s="47"/>
      <c r="I5" s="6"/>
      <c r="J5" s="6" t="s">
        <v>252</v>
      </c>
      <c r="K5" s="6"/>
      <c r="L5" s="6"/>
      <c r="M5" s="55">
        <f>NS!H13</f>
        <v>379500</v>
      </c>
      <c r="N5" s="77"/>
      <c r="O5" s="47"/>
      <c r="P5" s="6"/>
      <c r="Q5" s="6" t="s">
        <v>252</v>
      </c>
      <c r="R5" s="6"/>
      <c r="S5" s="6"/>
      <c r="T5" s="55">
        <f>'Lb Rg'!J5</f>
        <v>356500</v>
      </c>
    </row>
    <row r="6" spans="1:20" ht="12.75" x14ac:dyDescent="0.2">
      <c r="A6" s="22"/>
      <c r="C6" s="1" t="s">
        <v>253</v>
      </c>
      <c r="F6" s="90">
        <f>NS!C14</f>
        <v>156500</v>
      </c>
      <c r="G6" s="77"/>
      <c r="H6" s="47"/>
      <c r="I6" s="6"/>
      <c r="J6" s="6" t="s">
        <v>254</v>
      </c>
      <c r="K6" s="6"/>
      <c r="L6" s="6"/>
      <c r="M6" s="55">
        <f>NS!H14</f>
        <v>4400000</v>
      </c>
      <c r="N6" s="77"/>
      <c r="O6" s="47"/>
      <c r="P6" s="6"/>
      <c r="Q6" s="6" t="s">
        <v>254</v>
      </c>
      <c r="R6" s="6"/>
      <c r="S6" s="6"/>
      <c r="T6" s="55">
        <f>NS!M15</f>
        <v>2650000</v>
      </c>
    </row>
    <row r="7" spans="1:20" ht="12.75" x14ac:dyDescent="0.2">
      <c r="A7" s="144" t="s">
        <v>255</v>
      </c>
      <c r="B7" s="128"/>
      <c r="C7" s="128"/>
      <c r="D7" s="128"/>
      <c r="E7" s="44"/>
      <c r="F7" s="112"/>
      <c r="G7" s="77"/>
      <c r="H7" s="47"/>
      <c r="I7" s="6"/>
      <c r="J7" s="6" t="s">
        <v>256</v>
      </c>
      <c r="K7" s="6"/>
      <c r="L7" s="6"/>
      <c r="M7" s="55">
        <f>NS!H15</f>
        <v>36000</v>
      </c>
      <c r="N7" s="77"/>
      <c r="O7" s="47"/>
      <c r="P7" s="6"/>
      <c r="Q7" s="6" t="s">
        <v>256</v>
      </c>
      <c r="R7" s="6"/>
      <c r="S7" s="6"/>
      <c r="T7" s="55">
        <f>NS!M14</f>
        <v>39000</v>
      </c>
    </row>
    <row r="8" spans="1:20" ht="12.75" x14ac:dyDescent="0.2">
      <c r="A8" s="22"/>
      <c r="B8" s="1">
        <v>30</v>
      </c>
      <c r="C8" s="1" t="s">
        <v>257</v>
      </c>
      <c r="E8" s="16">
        <f>'Lb Rg'!C4</f>
        <v>18871692</v>
      </c>
      <c r="F8" s="87"/>
      <c r="G8" s="77"/>
      <c r="H8" s="56"/>
      <c r="I8" s="48"/>
      <c r="J8" s="48" t="s">
        <v>258</v>
      </c>
      <c r="K8" s="48"/>
      <c r="L8" s="48"/>
      <c r="M8" s="86">
        <f>NS!H16</f>
        <v>2700000</v>
      </c>
      <c r="N8" s="77"/>
      <c r="O8" s="113"/>
      <c r="P8" s="114">
        <v>30</v>
      </c>
      <c r="Q8" s="114" t="s">
        <v>226</v>
      </c>
      <c r="R8" s="114"/>
      <c r="S8" s="115">
        <f>'Lb Rg'!K4</f>
        <v>17278877</v>
      </c>
      <c r="T8" s="116"/>
    </row>
    <row r="9" spans="1:20" ht="12.75" x14ac:dyDescent="0.2">
      <c r="A9" s="22"/>
      <c r="C9" s="1" t="s">
        <v>259</v>
      </c>
      <c r="F9" s="88">
        <f>E8</f>
        <v>18871692</v>
      </c>
      <c r="G9" s="77"/>
      <c r="H9" s="113"/>
      <c r="I9" s="114">
        <v>30</v>
      </c>
      <c r="J9" s="114" t="str">
        <f t="shared" ref="J9:J10" si="0">C8</f>
        <v>pendapatan</v>
      </c>
      <c r="K9" s="114"/>
      <c r="L9" s="115">
        <f>'Lb Rg'!G4</f>
        <v>18909454</v>
      </c>
      <c r="M9" s="116"/>
      <c r="N9" s="77"/>
      <c r="O9" s="56"/>
      <c r="P9" s="48"/>
      <c r="Q9" s="48" t="s">
        <v>260</v>
      </c>
      <c r="R9" s="48"/>
      <c r="S9" s="48"/>
      <c r="T9" s="86">
        <f>S8</f>
        <v>17278877</v>
      </c>
    </row>
    <row r="10" spans="1:20" ht="12.75" x14ac:dyDescent="0.2">
      <c r="A10" s="144" t="s">
        <v>261</v>
      </c>
      <c r="B10" s="128"/>
      <c r="C10" s="128"/>
      <c r="D10" s="128"/>
      <c r="E10" s="44"/>
      <c r="F10" s="112"/>
      <c r="G10" s="77"/>
      <c r="H10" s="56"/>
      <c r="I10" s="48"/>
      <c r="J10" s="48" t="str">
        <f t="shared" si="0"/>
        <v xml:space="preserve">   Ikhtisar laba rugi</v>
      </c>
      <c r="K10" s="48"/>
      <c r="L10" s="48"/>
      <c r="M10" s="86">
        <f>L9</f>
        <v>18909454</v>
      </c>
      <c r="N10" s="77"/>
      <c r="O10" s="113"/>
      <c r="P10" s="114">
        <v>30</v>
      </c>
      <c r="Q10" s="114" t="s">
        <v>224</v>
      </c>
      <c r="R10" s="114"/>
      <c r="S10" s="115">
        <f>T11</f>
        <v>4206000</v>
      </c>
      <c r="T10" s="116"/>
    </row>
    <row r="11" spans="1:20" ht="12.75" x14ac:dyDescent="0.2">
      <c r="A11" s="22"/>
      <c r="B11" s="1">
        <v>30</v>
      </c>
      <c r="C11" s="1" t="s">
        <v>224</v>
      </c>
      <c r="E11" s="5">
        <f>F12</f>
        <v>2175000</v>
      </c>
      <c r="F11" s="87"/>
      <c r="G11" s="77"/>
      <c r="H11" s="113"/>
      <c r="I11" s="114">
        <v>30</v>
      </c>
      <c r="J11" s="114" t="str">
        <f t="shared" ref="J11:J12" si="1">C11</f>
        <v>Modal</v>
      </c>
      <c r="K11" s="114"/>
      <c r="L11" s="115">
        <f>M12</f>
        <v>5630000</v>
      </c>
      <c r="M11" s="116"/>
      <c r="N11" s="77"/>
      <c r="O11" s="56"/>
      <c r="P11" s="48"/>
      <c r="Q11" s="48" t="s">
        <v>262</v>
      </c>
      <c r="R11" s="48"/>
      <c r="S11" s="48"/>
      <c r="T11" s="86">
        <f>EK!M7</f>
        <v>4206000</v>
      </c>
    </row>
    <row r="12" spans="1:20" ht="12.75" x14ac:dyDescent="0.2">
      <c r="A12" s="22"/>
      <c r="C12" s="1" t="s">
        <v>262</v>
      </c>
      <c r="F12" s="90">
        <f>EK!C9</f>
        <v>2175000</v>
      </c>
      <c r="G12" s="77"/>
      <c r="H12" s="56"/>
      <c r="I12" s="48"/>
      <c r="J12" s="48" t="str">
        <f t="shared" si="1"/>
        <v xml:space="preserve">   Prive</v>
      </c>
      <c r="K12" s="48"/>
      <c r="L12" s="48"/>
      <c r="M12" s="86">
        <f>NS!H11</f>
        <v>5630000</v>
      </c>
      <c r="N12" s="77"/>
      <c r="O12" s="113"/>
      <c r="P12" s="114"/>
      <c r="Q12" s="114" t="str">
        <f t="shared" ref="Q12:Q13" si="2">J13</f>
        <v>Ikhtisar Laba Rugi</v>
      </c>
      <c r="R12" s="114"/>
      <c r="S12" s="115">
        <f>'Lb Rg'!K10</f>
        <v>14233377</v>
      </c>
      <c r="T12" s="116"/>
    </row>
    <row r="13" spans="1:20" ht="12.75" x14ac:dyDescent="0.2">
      <c r="A13" s="144" t="s">
        <v>263</v>
      </c>
      <c r="B13" s="128"/>
      <c r="C13" s="128"/>
      <c r="D13" s="128"/>
      <c r="E13" s="44"/>
      <c r="F13" s="112"/>
      <c r="G13" s="77"/>
      <c r="H13" s="113"/>
      <c r="I13" s="114"/>
      <c r="J13" s="114" t="str">
        <f t="shared" ref="J13:J14" si="3">C14</f>
        <v>Ikhtisar Laba Rugi</v>
      </c>
      <c r="K13" s="114"/>
      <c r="L13" s="115">
        <f>'Lb Rg'!G10</f>
        <v>11393954</v>
      </c>
      <c r="M13" s="116"/>
      <c r="N13" s="77"/>
      <c r="O13" s="56"/>
      <c r="P13" s="48"/>
      <c r="Q13" s="48" t="str">
        <f t="shared" si="2"/>
        <v xml:space="preserve">   Modal</v>
      </c>
      <c r="R13" s="48"/>
      <c r="S13" s="48"/>
      <c r="T13" s="86">
        <f>S12</f>
        <v>14233377</v>
      </c>
    </row>
    <row r="14" spans="1:20" ht="12.75" x14ac:dyDescent="0.2">
      <c r="A14" s="22"/>
      <c r="B14" s="1">
        <v>30</v>
      </c>
      <c r="C14" s="1" t="s">
        <v>264</v>
      </c>
      <c r="E14" s="16">
        <f>F15</f>
        <v>18365192</v>
      </c>
      <c r="F14" s="87"/>
      <c r="G14" s="77"/>
      <c r="H14" s="56"/>
      <c r="I14" s="48"/>
      <c r="J14" s="48" t="str">
        <f t="shared" si="3"/>
        <v xml:space="preserve">   Modal</v>
      </c>
      <c r="K14" s="48"/>
      <c r="L14" s="48"/>
      <c r="M14" s="86">
        <f>L13</f>
        <v>11393954</v>
      </c>
      <c r="N14" s="77"/>
    </row>
    <row r="15" spans="1:20" ht="12.75" x14ac:dyDescent="0.2">
      <c r="A15" s="22"/>
      <c r="C15" s="1" t="s">
        <v>194</v>
      </c>
      <c r="F15" s="88">
        <f>EK!C8</f>
        <v>18365192</v>
      </c>
      <c r="G15" s="77"/>
    </row>
    <row r="16" spans="1:20" ht="12.75" x14ac:dyDescent="0.2">
      <c r="A16" s="144" t="s">
        <v>265</v>
      </c>
      <c r="B16" s="128"/>
      <c r="C16" s="128"/>
      <c r="D16" s="128"/>
      <c r="E16" s="44"/>
      <c r="F16" s="112"/>
      <c r="G16" s="77"/>
    </row>
  </sheetData>
  <mergeCells count="10">
    <mergeCell ref="O1:T1"/>
    <mergeCell ref="A2:F2"/>
    <mergeCell ref="H2:M2"/>
    <mergeCell ref="O2:T2"/>
    <mergeCell ref="A7:D7"/>
    <mergeCell ref="A10:D10"/>
    <mergeCell ref="A13:D13"/>
    <mergeCell ref="A16:D16"/>
    <mergeCell ref="A1:F1"/>
    <mergeCell ref="H1:M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N11"/>
  <sheetViews>
    <sheetView tabSelected="1" workbookViewId="0">
      <selection activeCell="M11" sqref="M11"/>
    </sheetView>
  </sheetViews>
  <sheetFormatPr defaultColWidth="14.42578125" defaultRowHeight="15" customHeight="1" x14ac:dyDescent="0.2"/>
  <cols>
    <col min="5" max="5" width="2.28515625" customWidth="1"/>
    <col min="10" max="10" width="2.7109375" customWidth="1"/>
  </cols>
  <sheetData>
    <row r="1" spans="1:14" ht="12.75" x14ac:dyDescent="0.2">
      <c r="A1" s="142" t="s">
        <v>266</v>
      </c>
      <c r="B1" s="121"/>
      <c r="C1" s="121"/>
      <c r="D1" s="121"/>
      <c r="F1" s="142" t="s">
        <v>266</v>
      </c>
      <c r="G1" s="121"/>
      <c r="H1" s="121"/>
      <c r="I1" s="121"/>
      <c r="K1" s="142" t="s">
        <v>266</v>
      </c>
      <c r="L1" s="121"/>
      <c r="M1" s="121"/>
      <c r="N1" s="121"/>
    </row>
    <row r="2" spans="1:14" ht="12.75" x14ac:dyDescent="0.2">
      <c r="A2" s="143">
        <v>44378</v>
      </c>
      <c r="B2" s="121"/>
      <c r="C2" s="121"/>
      <c r="D2" s="121"/>
      <c r="F2" s="143">
        <v>44409</v>
      </c>
      <c r="G2" s="121"/>
      <c r="H2" s="121"/>
      <c r="I2" s="121"/>
      <c r="K2" s="143">
        <v>44440</v>
      </c>
      <c r="L2" s="121"/>
      <c r="M2" s="121"/>
      <c r="N2" s="121"/>
    </row>
    <row r="5" spans="1:14" ht="12.75" x14ac:dyDescent="0.2">
      <c r="A5" s="21" t="s">
        <v>211</v>
      </c>
      <c r="B5" s="21" t="s">
        <v>187</v>
      </c>
      <c r="C5" s="21" t="s">
        <v>221</v>
      </c>
      <c r="D5" s="21" t="s">
        <v>190</v>
      </c>
      <c r="F5" s="21" t="s">
        <v>211</v>
      </c>
      <c r="G5" s="21" t="s">
        <v>187</v>
      </c>
      <c r="H5" s="21" t="s">
        <v>221</v>
      </c>
      <c r="I5" s="21" t="s">
        <v>190</v>
      </c>
      <c r="K5" s="21" t="s">
        <v>211</v>
      </c>
      <c r="L5" s="21" t="s">
        <v>187</v>
      </c>
      <c r="M5" s="21" t="s">
        <v>221</v>
      </c>
      <c r="N5" s="21" t="s">
        <v>190</v>
      </c>
    </row>
    <row r="6" spans="1:14" ht="12.75" x14ac:dyDescent="0.2">
      <c r="A6" s="22">
        <v>101</v>
      </c>
      <c r="B6" s="1" t="s">
        <v>191</v>
      </c>
      <c r="C6" s="5">
        <f>Keu!B7</f>
        <v>11499150</v>
      </c>
      <c r="D6" s="87"/>
      <c r="F6" s="22">
        <v>101</v>
      </c>
      <c r="G6" s="1" t="s">
        <v>191</v>
      </c>
      <c r="H6" s="25">
        <f>Keu!G7</f>
        <v>18062150</v>
      </c>
      <c r="I6" s="43"/>
      <c r="K6" s="22">
        <v>101</v>
      </c>
      <c r="L6" s="1" t="s">
        <v>191</v>
      </c>
      <c r="M6" s="25">
        <f>Keu!L7</f>
        <v>19673198</v>
      </c>
      <c r="N6" s="43"/>
    </row>
    <row r="7" spans="1:14" ht="12.75" x14ac:dyDescent="0.2">
      <c r="A7" s="22">
        <v>102</v>
      </c>
      <c r="B7" s="1" t="s">
        <v>193</v>
      </c>
      <c r="C7" s="5">
        <f>Keu!B8</f>
        <v>3525999</v>
      </c>
      <c r="D7" s="87"/>
      <c r="F7" s="22">
        <v>102</v>
      </c>
      <c r="G7" s="1" t="s">
        <v>193</v>
      </c>
      <c r="H7" s="25">
        <f>Keu!G8</f>
        <v>4276627</v>
      </c>
      <c r="I7" s="43"/>
      <c r="K7" s="22">
        <v>102</v>
      </c>
      <c r="L7" s="1" t="s">
        <v>193</v>
      </c>
      <c r="M7" s="25">
        <f>Keu!L8</f>
        <v>8236024</v>
      </c>
      <c r="N7" s="43"/>
    </row>
    <row r="8" spans="1:14" ht="12.75" x14ac:dyDescent="0.2">
      <c r="A8" s="22">
        <v>103</v>
      </c>
      <c r="B8" s="1" t="s">
        <v>199</v>
      </c>
      <c r="C8" s="5">
        <f>Keu!B9</f>
        <v>1323850</v>
      </c>
      <c r="D8" s="87"/>
      <c r="F8" s="22">
        <v>103</v>
      </c>
      <c r="G8" s="1" t="s">
        <v>199</v>
      </c>
      <c r="H8" s="25">
        <f>Keu!G9</f>
        <v>2047850</v>
      </c>
      <c r="I8" s="43"/>
      <c r="K8" s="22">
        <v>103</v>
      </c>
      <c r="L8" s="1" t="s">
        <v>199</v>
      </c>
      <c r="M8" s="25">
        <f>Keu!L9</f>
        <v>2338350</v>
      </c>
      <c r="N8" s="43"/>
    </row>
    <row r="9" spans="1:14" ht="12.75" x14ac:dyDescent="0.2">
      <c r="A9" s="22">
        <v>111</v>
      </c>
      <c r="B9" s="1" t="s">
        <v>197</v>
      </c>
      <c r="C9" s="5">
        <f>Keu!B10</f>
        <v>3670218</v>
      </c>
      <c r="D9" s="87"/>
      <c r="F9" s="22">
        <v>111</v>
      </c>
      <c r="G9" s="1" t="s">
        <v>197</v>
      </c>
      <c r="H9" s="25">
        <f>Keu!G10</f>
        <v>8518058</v>
      </c>
      <c r="I9" s="43"/>
      <c r="K9" s="22">
        <v>111</v>
      </c>
      <c r="L9" s="1" t="s">
        <v>197</v>
      </c>
      <c r="M9" s="25">
        <f>Keu!L10</f>
        <v>14369118</v>
      </c>
      <c r="N9" s="43"/>
    </row>
    <row r="10" spans="1:14" ht="12.75" x14ac:dyDescent="0.2">
      <c r="A10" s="34">
        <v>301</v>
      </c>
      <c r="B10" s="44" t="s">
        <v>224</v>
      </c>
      <c r="C10" s="44"/>
      <c r="D10" s="117">
        <f>Keu!D11</f>
        <v>20019217</v>
      </c>
      <c r="F10" s="34">
        <v>301</v>
      </c>
      <c r="G10" s="44" t="s">
        <v>224</v>
      </c>
      <c r="H10" s="48"/>
      <c r="I10" s="86">
        <f>Keu!I7</f>
        <v>32904685</v>
      </c>
      <c r="K10" s="34">
        <v>301</v>
      </c>
      <c r="L10" s="44" t="s">
        <v>224</v>
      </c>
      <c r="M10" s="48"/>
      <c r="N10" s="86">
        <f>Keu!N7</f>
        <v>44616690</v>
      </c>
    </row>
    <row r="11" spans="1:14" ht="12.75" x14ac:dyDescent="0.2">
      <c r="A11" s="139" t="s">
        <v>92</v>
      </c>
      <c r="B11" s="128"/>
      <c r="C11" s="118">
        <f>SUM(C6:C9)</f>
        <v>20019217</v>
      </c>
      <c r="D11" s="99">
        <f>D10</f>
        <v>20019217</v>
      </c>
      <c r="F11" s="139" t="s">
        <v>92</v>
      </c>
      <c r="G11" s="128"/>
      <c r="H11" s="110">
        <f>SUM(H6:H9)</f>
        <v>32904685</v>
      </c>
      <c r="I11" s="119">
        <f>I10</f>
        <v>32904685</v>
      </c>
      <c r="K11" s="139" t="s">
        <v>92</v>
      </c>
      <c r="L11" s="128"/>
      <c r="M11" s="110">
        <f>SUM(M6:M9)</f>
        <v>44616690</v>
      </c>
      <c r="N11" s="119">
        <f>N10</f>
        <v>44616690</v>
      </c>
    </row>
  </sheetData>
  <mergeCells count="9">
    <mergeCell ref="F11:G11"/>
    <mergeCell ref="K11:L11"/>
    <mergeCell ref="A1:D1"/>
    <mergeCell ref="F1:I1"/>
    <mergeCell ref="K1:N1"/>
    <mergeCell ref="A2:D2"/>
    <mergeCell ref="F2:I2"/>
    <mergeCell ref="K2:N2"/>
    <mergeCell ref="A11:B1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2" max="2" width="7.5703125" customWidth="1"/>
    <col min="3" max="3" width="33.42578125" customWidth="1"/>
    <col min="4" max="4" width="23" customWidth="1"/>
    <col min="5" max="5" width="25.140625" customWidth="1"/>
    <col min="6" max="6" width="22.140625" customWidth="1"/>
    <col min="7" max="7" width="19.42578125" customWidth="1"/>
    <col min="8" max="8" width="16.85546875" customWidth="1"/>
  </cols>
  <sheetData>
    <row r="1" spans="1:21" ht="15.75" customHeight="1" x14ac:dyDescent="0.2">
      <c r="C1" s="1" t="s">
        <v>0</v>
      </c>
      <c r="D1" s="1" t="s">
        <v>1</v>
      </c>
      <c r="E1" s="1" t="s">
        <v>2</v>
      </c>
      <c r="F1" s="1" t="s">
        <v>1</v>
      </c>
      <c r="G1" s="1" t="s">
        <v>2</v>
      </c>
      <c r="H1" s="1" t="s">
        <v>3</v>
      </c>
    </row>
    <row r="2" spans="1:21" ht="15.75" customHeight="1" x14ac:dyDescent="0.2"/>
    <row r="3" spans="1:21" ht="15.75" customHeight="1" x14ac:dyDescent="0.2">
      <c r="A3" s="120" t="s">
        <v>4</v>
      </c>
      <c r="B3" s="120" t="s">
        <v>5</v>
      </c>
      <c r="C3" s="120" t="s">
        <v>6</v>
      </c>
      <c r="D3" s="120" t="s">
        <v>7</v>
      </c>
      <c r="E3" s="121"/>
      <c r="F3" s="120" t="s">
        <v>8</v>
      </c>
      <c r="G3" s="121"/>
      <c r="H3" s="120" t="s">
        <v>3</v>
      </c>
    </row>
    <row r="4" spans="1:21" ht="15.75" customHeight="1" x14ac:dyDescent="0.2">
      <c r="A4" s="121"/>
      <c r="B4" s="121"/>
      <c r="C4" s="121"/>
      <c r="D4" s="2" t="s">
        <v>1</v>
      </c>
      <c r="E4" s="2" t="s">
        <v>2</v>
      </c>
      <c r="F4" s="2" t="s">
        <v>1</v>
      </c>
      <c r="G4" s="2" t="s">
        <v>2</v>
      </c>
      <c r="H4" s="121"/>
    </row>
    <row r="5" spans="1:21" ht="15.75" customHeight="1" x14ac:dyDescent="0.2">
      <c r="A5" s="1">
        <v>1</v>
      </c>
      <c r="B5" s="1">
        <v>2</v>
      </c>
      <c r="C5" s="4" t="s">
        <v>96</v>
      </c>
      <c r="D5" s="5">
        <v>726000</v>
      </c>
      <c r="E5" s="5"/>
      <c r="F5" s="5">
        <v>765514</v>
      </c>
      <c r="G5" s="5"/>
      <c r="H5" s="5">
        <f>D5+F5-E5-G5</f>
        <v>1491514</v>
      </c>
      <c r="J5" s="1"/>
      <c r="K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">
      <c r="A6" s="1">
        <v>2</v>
      </c>
      <c r="B6" s="1">
        <v>2</v>
      </c>
      <c r="C6" s="4" t="s">
        <v>97</v>
      </c>
      <c r="D6" s="5"/>
      <c r="E6" s="5"/>
      <c r="F6" s="5">
        <v>646443</v>
      </c>
      <c r="G6" s="5"/>
      <c r="H6" s="5">
        <f t="shared" ref="H6:H38" si="0">H5+D6+F6-E6-G6</f>
        <v>2137957</v>
      </c>
      <c r="J6" s="6"/>
      <c r="L6" s="5"/>
      <c r="O6" s="7"/>
    </row>
    <row r="7" spans="1:21" ht="15.75" customHeight="1" x14ac:dyDescent="0.2">
      <c r="A7" s="1">
        <v>3</v>
      </c>
      <c r="B7" s="1">
        <v>4</v>
      </c>
      <c r="C7" s="4" t="s">
        <v>98</v>
      </c>
      <c r="D7" s="5">
        <v>461000</v>
      </c>
      <c r="E7" s="5"/>
      <c r="F7" s="5"/>
      <c r="G7" s="5"/>
      <c r="H7" s="5">
        <f t="shared" si="0"/>
        <v>2598957</v>
      </c>
      <c r="J7" s="6"/>
      <c r="L7" s="5"/>
      <c r="O7" s="7"/>
      <c r="P7" s="8"/>
    </row>
    <row r="8" spans="1:21" ht="15.75" customHeight="1" x14ac:dyDescent="0.2">
      <c r="A8" s="1">
        <v>4</v>
      </c>
      <c r="B8" s="1">
        <v>4</v>
      </c>
      <c r="C8" s="4" t="s">
        <v>99</v>
      </c>
      <c r="D8" s="5">
        <v>283000</v>
      </c>
      <c r="E8" s="5"/>
      <c r="F8" s="5"/>
      <c r="G8" s="5"/>
      <c r="H8" s="5">
        <f t="shared" si="0"/>
        <v>2881957</v>
      </c>
      <c r="J8" s="6"/>
      <c r="L8" s="5"/>
      <c r="O8" s="7"/>
    </row>
    <row r="9" spans="1:21" ht="15.75" customHeight="1" x14ac:dyDescent="0.2">
      <c r="A9" s="1">
        <v>5</v>
      </c>
      <c r="B9" s="1">
        <v>4</v>
      </c>
      <c r="C9" s="4" t="s">
        <v>100</v>
      </c>
      <c r="D9" s="5">
        <v>315000</v>
      </c>
      <c r="E9" s="5"/>
      <c r="F9" s="5"/>
      <c r="G9" s="5"/>
      <c r="H9" s="5">
        <f t="shared" si="0"/>
        <v>3196957</v>
      </c>
      <c r="J9" s="6"/>
      <c r="L9" s="5"/>
      <c r="O9" s="7"/>
    </row>
    <row r="10" spans="1:21" ht="15.75" customHeight="1" x14ac:dyDescent="0.2">
      <c r="A10" s="1">
        <v>6</v>
      </c>
      <c r="B10" s="1">
        <v>2</v>
      </c>
      <c r="C10" s="4" t="s">
        <v>101</v>
      </c>
      <c r="D10" s="5"/>
      <c r="E10" s="5"/>
      <c r="F10" s="5">
        <v>28600</v>
      </c>
      <c r="G10" s="5"/>
      <c r="H10" s="5">
        <f t="shared" si="0"/>
        <v>3225557</v>
      </c>
      <c r="J10" s="6"/>
      <c r="L10" s="5"/>
      <c r="O10" s="7"/>
    </row>
    <row r="11" spans="1:21" ht="15.75" customHeight="1" x14ac:dyDescent="0.2">
      <c r="A11" s="1">
        <v>7</v>
      </c>
      <c r="B11" s="1">
        <v>3</v>
      </c>
      <c r="C11" s="4" t="s">
        <v>102</v>
      </c>
      <c r="D11" s="5"/>
      <c r="E11" s="5"/>
      <c r="F11" s="5">
        <v>43692</v>
      </c>
      <c r="G11" s="5"/>
      <c r="H11" s="5">
        <f t="shared" si="0"/>
        <v>3269249</v>
      </c>
      <c r="J11" s="6"/>
      <c r="L11" s="5"/>
      <c r="O11" s="7"/>
      <c r="P11" s="8"/>
    </row>
    <row r="12" spans="1:21" ht="15.75" customHeight="1" x14ac:dyDescent="0.2">
      <c r="A12" s="1">
        <v>8</v>
      </c>
      <c r="B12" s="1">
        <v>4</v>
      </c>
      <c r="C12" s="4" t="s">
        <v>103</v>
      </c>
      <c r="D12" s="5"/>
      <c r="E12" s="5"/>
      <c r="F12" s="5">
        <v>240306</v>
      </c>
      <c r="G12" s="5"/>
      <c r="H12" s="5">
        <f t="shared" si="0"/>
        <v>3509555</v>
      </c>
      <c r="J12" s="6"/>
      <c r="L12" s="5"/>
      <c r="O12" s="7"/>
      <c r="P12" s="8"/>
    </row>
    <row r="13" spans="1:21" ht="15.75" customHeight="1" x14ac:dyDescent="0.2">
      <c r="A13" s="1">
        <v>9</v>
      </c>
      <c r="B13" s="1">
        <v>8</v>
      </c>
      <c r="C13" s="4" t="s">
        <v>104</v>
      </c>
      <c r="D13" s="5"/>
      <c r="E13" s="5">
        <v>724000</v>
      </c>
      <c r="F13" s="5"/>
      <c r="G13" s="5"/>
      <c r="H13" s="5">
        <f t="shared" si="0"/>
        <v>2785555</v>
      </c>
      <c r="J13" s="6"/>
      <c r="L13" s="5"/>
      <c r="O13" s="7"/>
      <c r="P13" s="8"/>
      <c r="T13" s="7"/>
    </row>
    <row r="14" spans="1:21" ht="15.75" customHeight="1" x14ac:dyDescent="0.2">
      <c r="A14" s="1">
        <v>10</v>
      </c>
      <c r="B14" s="1">
        <v>8</v>
      </c>
      <c r="C14" s="4" t="s">
        <v>105</v>
      </c>
      <c r="D14" s="5"/>
      <c r="E14" s="5">
        <v>50000</v>
      </c>
      <c r="F14" s="5"/>
      <c r="G14" s="5"/>
      <c r="H14" s="5">
        <f t="shared" si="0"/>
        <v>2735555</v>
      </c>
      <c r="J14" s="6"/>
      <c r="L14" s="5"/>
      <c r="O14" s="7"/>
    </row>
    <row r="15" spans="1:21" ht="15.75" customHeight="1" x14ac:dyDescent="0.2">
      <c r="A15" s="1">
        <v>11</v>
      </c>
      <c r="B15" s="1">
        <v>4</v>
      </c>
      <c r="C15" s="4" t="s">
        <v>106</v>
      </c>
      <c r="D15" s="5">
        <v>189000</v>
      </c>
      <c r="E15" s="5"/>
      <c r="F15" s="5"/>
      <c r="G15" s="5"/>
      <c r="H15" s="5">
        <f t="shared" si="0"/>
        <v>2924555</v>
      </c>
      <c r="J15" s="6"/>
      <c r="L15" s="5"/>
      <c r="O15" s="7"/>
    </row>
    <row r="16" spans="1:21" ht="15.75" customHeight="1" x14ac:dyDescent="0.2">
      <c r="A16" s="1">
        <v>12</v>
      </c>
      <c r="B16" s="1">
        <v>5</v>
      </c>
      <c r="C16" s="4" t="s">
        <v>107</v>
      </c>
      <c r="D16" s="5">
        <v>105000</v>
      </c>
      <c r="E16" s="5"/>
      <c r="F16" s="5"/>
      <c r="G16" s="5"/>
      <c r="H16" s="5">
        <f t="shared" si="0"/>
        <v>3029555</v>
      </c>
      <c r="J16" s="6"/>
      <c r="L16" s="5"/>
      <c r="O16" s="7"/>
      <c r="P16" s="8"/>
    </row>
    <row r="17" spans="1:16" ht="15.75" customHeight="1" x14ac:dyDescent="0.2">
      <c r="A17" s="1">
        <v>13</v>
      </c>
      <c r="B17" s="1">
        <v>6</v>
      </c>
      <c r="C17" s="4" t="s">
        <v>108</v>
      </c>
      <c r="D17" s="5">
        <v>588000</v>
      </c>
      <c r="E17" s="5"/>
      <c r="F17" s="5"/>
      <c r="G17" s="5"/>
      <c r="H17" s="5">
        <f t="shared" si="0"/>
        <v>3617555</v>
      </c>
      <c r="J17" s="6"/>
      <c r="L17" s="5"/>
      <c r="O17" s="7"/>
      <c r="P17" s="8"/>
    </row>
    <row r="18" spans="1:16" ht="15.75" customHeight="1" x14ac:dyDescent="0.2">
      <c r="A18" s="1">
        <v>14</v>
      </c>
      <c r="B18" s="1">
        <v>8</v>
      </c>
      <c r="C18" s="4" t="s">
        <v>109</v>
      </c>
      <c r="D18" s="5"/>
      <c r="E18" s="5"/>
      <c r="F18" s="5"/>
      <c r="G18" s="5">
        <v>156800</v>
      </c>
      <c r="H18" s="5">
        <f t="shared" si="0"/>
        <v>3460755</v>
      </c>
      <c r="J18" s="6"/>
      <c r="L18" s="5"/>
      <c r="O18" s="7"/>
    </row>
    <row r="19" spans="1:16" ht="15.75" customHeight="1" x14ac:dyDescent="0.2">
      <c r="A19" s="1">
        <v>15</v>
      </c>
      <c r="B19" s="1">
        <v>8</v>
      </c>
      <c r="C19" s="4" t="s">
        <v>109</v>
      </c>
      <c r="D19" s="5"/>
      <c r="E19" s="5"/>
      <c r="F19" s="5"/>
      <c r="G19" s="5">
        <v>1360970</v>
      </c>
      <c r="H19" s="5">
        <f t="shared" si="0"/>
        <v>2099785</v>
      </c>
      <c r="J19" s="6"/>
      <c r="L19" s="5"/>
      <c r="O19" s="7"/>
    </row>
    <row r="20" spans="1:16" ht="15.75" customHeight="1" x14ac:dyDescent="0.2">
      <c r="A20" s="1">
        <v>16</v>
      </c>
      <c r="B20" s="1">
        <v>6</v>
      </c>
      <c r="C20" s="4" t="s">
        <v>110</v>
      </c>
      <c r="D20" s="5"/>
      <c r="E20" s="5"/>
      <c r="F20" s="5">
        <v>50643</v>
      </c>
      <c r="G20" s="5"/>
      <c r="H20" s="5">
        <f t="shared" si="0"/>
        <v>2150428</v>
      </c>
      <c r="J20" s="6"/>
      <c r="L20" s="5"/>
      <c r="O20" s="7"/>
      <c r="P20" s="8"/>
    </row>
    <row r="21" spans="1:16" ht="15.75" customHeight="1" x14ac:dyDescent="0.2">
      <c r="A21" s="1">
        <v>17</v>
      </c>
      <c r="B21" s="1">
        <v>5</v>
      </c>
      <c r="C21" s="4" t="s">
        <v>111</v>
      </c>
      <c r="D21" s="5"/>
      <c r="E21" s="5"/>
      <c r="F21" s="5">
        <v>111216</v>
      </c>
      <c r="G21" s="5"/>
      <c r="H21" s="5">
        <f t="shared" si="0"/>
        <v>2261644</v>
      </c>
      <c r="J21" s="6"/>
      <c r="L21" s="5"/>
      <c r="O21" s="7"/>
    </row>
    <row r="22" spans="1:16" ht="15.75" customHeight="1" x14ac:dyDescent="0.2">
      <c r="A22" s="1">
        <v>18</v>
      </c>
      <c r="B22" s="1">
        <v>6</v>
      </c>
      <c r="C22" s="4" t="s">
        <v>112</v>
      </c>
      <c r="D22" s="5">
        <v>459000</v>
      </c>
      <c r="E22" s="5"/>
      <c r="F22" s="5"/>
      <c r="G22" s="5"/>
      <c r="H22" s="5">
        <f t="shared" si="0"/>
        <v>2720644</v>
      </c>
      <c r="J22" s="6"/>
      <c r="L22" s="5"/>
      <c r="O22" s="7"/>
    </row>
    <row r="23" spans="1:16" ht="15.75" customHeight="1" x14ac:dyDescent="0.2">
      <c r="A23" s="1">
        <v>19</v>
      </c>
      <c r="B23" s="1">
        <v>8</v>
      </c>
      <c r="C23" s="4" t="s">
        <v>109</v>
      </c>
      <c r="D23" s="5"/>
      <c r="E23" s="5"/>
      <c r="F23" s="5"/>
      <c r="G23" s="5">
        <v>211990</v>
      </c>
      <c r="H23" s="5">
        <f t="shared" si="0"/>
        <v>2508654</v>
      </c>
      <c r="J23" s="6"/>
      <c r="L23" s="5"/>
      <c r="O23" s="7"/>
    </row>
    <row r="24" spans="1:16" ht="15.75" customHeight="1" x14ac:dyDescent="0.2">
      <c r="A24" s="1">
        <v>20</v>
      </c>
      <c r="B24" s="1">
        <v>9</v>
      </c>
      <c r="C24" s="4" t="s">
        <v>113</v>
      </c>
      <c r="D24" s="5"/>
      <c r="E24" s="5"/>
      <c r="F24" s="5">
        <v>696093</v>
      </c>
      <c r="G24" s="5"/>
      <c r="H24" s="5">
        <f t="shared" si="0"/>
        <v>3204747</v>
      </c>
      <c r="J24" s="6"/>
      <c r="L24" s="5"/>
      <c r="O24" s="7"/>
    </row>
    <row r="25" spans="1:16" ht="15.75" customHeight="1" x14ac:dyDescent="0.2">
      <c r="A25" s="1">
        <v>21</v>
      </c>
      <c r="B25" s="1">
        <v>9</v>
      </c>
      <c r="C25" s="4" t="s">
        <v>114</v>
      </c>
      <c r="D25" s="5"/>
      <c r="E25" s="5"/>
      <c r="F25" s="5">
        <v>27200</v>
      </c>
      <c r="G25" s="5"/>
      <c r="H25" s="5">
        <f t="shared" si="0"/>
        <v>3231947</v>
      </c>
      <c r="J25" s="6"/>
      <c r="L25" s="5"/>
      <c r="O25" s="7"/>
    </row>
    <row r="26" spans="1:16" ht="15.75" customHeight="1" x14ac:dyDescent="0.2">
      <c r="A26" s="1">
        <v>22</v>
      </c>
      <c r="B26" s="1">
        <v>9</v>
      </c>
      <c r="C26" s="4" t="s">
        <v>114</v>
      </c>
      <c r="D26" s="5"/>
      <c r="E26" s="5"/>
      <c r="F26" s="5">
        <v>35000</v>
      </c>
      <c r="G26" s="5"/>
      <c r="H26" s="5">
        <f t="shared" si="0"/>
        <v>3266947</v>
      </c>
      <c r="J26" s="6"/>
      <c r="L26" s="5"/>
      <c r="O26" s="7"/>
      <c r="P26" s="8"/>
    </row>
    <row r="27" spans="1:16" ht="15.75" customHeight="1" x14ac:dyDescent="0.2">
      <c r="A27" s="1">
        <v>23</v>
      </c>
      <c r="B27" s="1">
        <v>9</v>
      </c>
      <c r="C27" s="4" t="s">
        <v>32</v>
      </c>
      <c r="D27" s="5"/>
      <c r="E27" s="5"/>
      <c r="F27" s="5"/>
      <c r="G27" s="5">
        <v>367500</v>
      </c>
      <c r="H27" s="5">
        <f t="shared" si="0"/>
        <v>2899447</v>
      </c>
      <c r="J27" s="6"/>
      <c r="L27" s="5"/>
      <c r="O27" s="7"/>
    </row>
    <row r="28" spans="1:16" ht="15.75" customHeight="1" x14ac:dyDescent="0.2">
      <c r="A28" s="1">
        <v>24</v>
      </c>
      <c r="B28" s="1">
        <v>8</v>
      </c>
      <c r="C28" s="4" t="s">
        <v>115</v>
      </c>
      <c r="D28" s="5">
        <v>179000</v>
      </c>
      <c r="E28" s="5"/>
      <c r="F28" s="5"/>
      <c r="G28" s="5"/>
      <c r="H28" s="5">
        <f t="shared" si="0"/>
        <v>3078447</v>
      </c>
      <c r="J28" s="6"/>
      <c r="L28" s="5"/>
      <c r="O28" s="7"/>
    </row>
    <row r="29" spans="1:16" ht="15.75" customHeight="1" x14ac:dyDescent="0.2">
      <c r="A29" s="1">
        <v>25</v>
      </c>
      <c r="B29" s="1">
        <v>8</v>
      </c>
      <c r="C29" s="4" t="s">
        <v>116</v>
      </c>
      <c r="D29" s="5">
        <v>204000</v>
      </c>
      <c r="E29" s="5"/>
      <c r="F29" s="5"/>
      <c r="G29" s="5"/>
      <c r="H29" s="5">
        <f t="shared" si="0"/>
        <v>3282447</v>
      </c>
      <c r="J29" s="6"/>
      <c r="L29" s="5"/>
      <c r="O29" s="7"/>
      <c r="P29" s="8"/>
    </row>
    <row r="30" spans="1:16" ht="15.75" customHeight="1" x14ac:dyDescent="0.2">
      <c r="A30" s="1">
        <v>26</v>
      </c>
      <c r="B30" s="1">
        <v>10</v>
      </c>
      <c r="C30" s="4" t="s">
        <v>117</v>
      </c>
      <c r="D30" s="5">
        <v>385000</v>
      </c>
      <c r="E30" s="5"/>
      <c r="F30" s="5"/>
      <c r="G30" s="5"/>
      <c r="H30" s="5">
        <f t="shared" si="0"/>
        <v>3667447</v>
      </c>
      <c r="J30" s="6"/>
      <c r="O30" s="7"/>
    </row>
    <row r="31" spans="1:16" ht="15.75" customHeight="1" x14ac:dyDescent="0.2">
      <c r="A31" s="1">
        <v>27</v>
      </c>
      <c r="B31" s="1">
        <v>11</v>
      </c>
      <c r="C31" s="4" t="s">
        <v>118</v>
      </c>
      <c r="D31" s="5">
        <v>404000</v>
      </c>
      <c r="E31" s="5"/>
      <c r="F31" s="5"/>
      <c r="G31" s="5"/>
      <c r="H31" s="5">
        <f t="shared" si="0"/>
        <v>4071447</v>
      </c>
      <c r="J31" s="6"/>
      <c r="O31" s="7"/>
    </row>
    <row r="32" spans="1:16" ht="15.75" customHeight="1" x14ac:dyDescent="0.2">
      <c r="A32" s="1">
        <v>28</v>
      </c>
      <c r="B32" s="1">
        <v>10</v>
      </c>
      <c r="C32" s="4" t="s">
        <v>119</v>
      </c>
      <c r="D32" s="5"/>
      <c r="E32" s="5"/>
      <c r="F32" s="5">
        <v>349536</v>
      </c>
      <c r="G32" s="5"/>
      <c r="H32" s="5">
        <f t="shared" si="0"/>
        <v>4420983</v>
      </c>
      <c r="J32" s="6"/>
      <c r="O32" s="7"/>
    </row>
    <row r="33" spans="1:21" ht="15.75" customHeight="1" x14ac:dyDescent="0.2">
      <c r="A33" s="1">
        <v>29</v>
      </c>
      <c r="B33" s="1">
        <v>11</v>
      </c>
      <c r="C33" s="4" t="s">
        <v>120</v>
      </c>
      <c r="D33" s="5"/>
      <c r="E33" s="5">
        <v>100000</v>
      </c>
      <c r="F33" s="5"/>
      <c r="G33" s="5"/>
      <c r="H33" s="5">
        <f t="shared" si="0"/>
        <v>4320983</v>
      </c>
      <c r="J33" s="6"/>
      <c r="O33" s="7"/>
    </row>
    <row r="34" spans="1:21" ht="15.75" customHeight="1" x14ac:dyDescent="0.2">
      <c r="A34" s="1">
        <v>30</v>
      </c>
      <c r="B34" s="1">
        <v>11</v>
      </c>
      <c r="C34" s="4" t="s">
        <v>121</v>
      </c>
      <c r="D34" s="5"/>
      <c r="E34" s="5">
        <v>10000</v>
      </c>
      <c r="F34" s="5"/>
      <c r="G34" s="5"/>
      <c r="H34" s="5">
        <f t="shared" si="0"/>
        <v>4310983</v>
      </c>
      <c r="J34" s="6"/>
      <c r="O34" s="7"/>
      <c r="Q34" s="5"/>
      <c r="R34" s="7"/>
      <c r="S34" s="7"/>
      <c r="T34" s="7"/>
      <c r="U34" s="7"/>
    </row>
    <row r="35" spans="1:21" ht="15.75" customHeight="1" x14ac:dyDescent="0.2">
      <c r="A35" s="1">
        <v>31</v>
      </c>
      <c r="B35" s="1">
        <v>11</v>
      </c>
      <c r="C35" s="4" t="s">
        <v>122</v>
      </c>
      <c r="D35" s="5"/>
      <c r="E35" s="5">
        <v>23000</v>
      </c>
      <c r="F35" s="5"/>
      <c r="G35" s="5"/>
      <c r="H35" s="5">
        <f t="shared" si="0"/>
        <v>4287983</v>
      </c>
      <c r="J35" s="6"/>
    </row>
    <row r="36" spans="1:21" ht="15.75" customHeight="1" x14ac:dyDescent="0.2">
      <c r="A36" s="1">
        <v>32</v>
      </c>
      <c r="B36" s="1">
        <v>12</v>
      </c>
      <c r="C36" s="4" t="s">
        <v>123</v>
      </c>
      <c r="D36" s="5"/>
      <c r="E36" s="5"/>
      <c r="F36" s="5">
        <v>665310</v>
      </c>
      <c r="G36" s="5"/>
      <c r="H36" s="5">
        <f t="shared" si="0"/>
        <v>4953293</v>
      </c>
      <c r="Q36" s="7"/>
      <c r="R36" s="7"/>
      <c r="S36" s="7"/>
      <c r="T36" s="7"/>
      <c r="U36" s="7"/>
    </row>
    <row r="37" spans="1:21" ht="15.75" customHeight="1" x14ac:dyDescent="0.2">
      <c r="A37" s="1">
        <v>33</v>
      </c>
      <c r="B37" s="1">
        <v>13</v>
      </c>
      <c r="C37" s="4" t="s">
        <v>124</v>
      </c>
      <c r="D37" s="5"/>
      <c r="E37" s="5"/>
      <c r="F37" s="5"/>
      <c r="G37" s="5">
        <v>186500</v>
      </c>
      <c r="H37" s="5">
        <f t="shared" si="0"/>
        <v>4766793</v>
      </c>
    </row>
    <row r="38" spans="1:21" ht="15.75" customHeight="1" x14ac:dyDescent="0.2">
      <c r="A38" s="1">
        <v>34</v>
      </c>
      <c r="B38" s="1">
        <v>13</v>
      </c>
      <c r="C38" s="4" t="s">
        <v>125</v>
      </c>
      <c r="D38" s="5"/>
      <c r="E38" s="5"/>
      <c r="F38" s="5">
        <v>156894</v>
      </c>
      <c r="G38" s="5"/>
      <c r="H38" s="5">
        <f t="shared" si="0"/>
        <v>4923687</v>
      </c>
      <c r="M38" s="1"/>
      <c r="N38" s="1"/>
      <c r="O38" s="1"/>
    </row>
    <row r="39" spans="1:21" ht="15.75" customHeight="1" x14ac:dyDescent="0.2">
      <c r="A39" s="1">
        <v>35</v>
      </c>
      <c r="B39" s="1">
        <v>16</v>
      </c>
      <c r="C39" s="4" t="s">
        <v>126</v>
      </c>
      <c r="D39" s="5"/>
      <c r="E39" s="5"/>
      <c r="F39" s="5">
        <v>527984</v>
      </c>
      <c r="G39" s="5"/>
      <c r="H39" s="5" t="e">
        <f>H38+#REF!+#REF!-#REF!-#REF!</f>
        <v>#REF!</v>
      </c>
      <c r="L39" s="1"/>
      <c r="M39" s="1"/>
      <c r="N39" s="7"/>
      <c r="O39" s="5"/>
      <c r="P39" s="7"/>
    </row>
    <row r="40" spans="1:21" ht="15.75" customHeight="1" x14ac:dyDescent="0.2">
      <c r="A40" s="1">
        <v>36</v>
      </c>
      <c r="B40" s="1">
        <v>16</v>
      </c>
      <c r="C40" s="4" t="s">
        <v>32</v>
      </c>
      <c r="D40" s="5"/>
      <c r="E40" s="5"/>
      <c r="F40" s="5"/>
      <c r="G40" s="5">
        <v>310300</v>
      </c>
      <c r="H40" s="5" t="e">
        <f t="shared" ref="H40:H44" si="1">H39+D39+F39-E39-G39</f>
        <v>#REF!</v>
      </c>
      <c r="L40" s="1"/>
      <c r="M40" s="1"/>
      <c r="N40" s="7"/>
      <c r="O40" s="5"/>
      <c r="P40" s="7"/>
    </row>
    <row r="41" spans="1:21" ht="15.75" customHeight="1" x14ac:dyDescent="0.2">
      <c r="A41" s="1">
        <v>37</v>
      </c>
      <c r="B41" s="1">
        <v>16</v>
      </c>
      <c r="C41" s="4" t="s">
        <v>127</v>
      </c>
      <c r="D41" s="5"/>
      <c r="E41" s="5"/>
      <c r="F41" s="5"/>
      <c r="G41" s="5">
        <v>706500</v>
      </c>
      <c r="H41" s="5" t="e">
        <f t="shared" si="1"/>
        <v>#REF!</v>
      </c>
      <c r="L41" s="1"/>
      <c r="M41" s="1"/>
      <c r="N41" s="7"/>
      <c r="O41" s="5"/>
      <c r="P41" s="7"/>
    </row>
    <row r="42" spans="1:21" ht="15.75" customHeight="1" x14ac:dyDescent="0.2">
      <c r="A42" s="1">
        <v>38</v>
      </c>
      <c r="B42" s="1">
        <v>16</v>
      </c>
      <c r="C42" s="4" t="s">
        <v>128</v>
      </c>
      <c r="D42" s="5"/>
      <c r="E42" s="5"/>
      <c r="F42" s="5"/>
      <c r="G42" s="5">
        <v>36000</v>
      </c>
      <c r="H42" s="5" t="e">
        <f t="shared" si="1"/>
        <v>#REF!</v>
      </c>
      <c r="L42" s="1"/>
      <c r="M42" s="1"/>
      <c r="N42" s="7"/>
      <c r="O42" s="5"/>
      <c r="P42" s="7"/>
    </row>
    <row r="43" spans="1:21" ht="15.75" customHeight="1" x14ac:dyDescent="0.2">
      <c r="A43" s="1">
        <v>39</v>
      </c>
      <c r="B43" s="1">
        <v>16</v>
      </c>
      <c r="C43" s="4" t="s">
        <v>129</v>
      </c>
      <c r="D43" s="5"/>
      <c r="E43" s="5"/>
      <c r="F43" s="5">
        <v>61800</v>
      </c>
      <c r="G43" s="5"/>
      <c r="H43" s="5" t="e">
        <f t="shared" si="1"/>
        <v>#REF!</v>
      </c>
      <c r="N43" s="7"/>
      <c r="O43" s="5"/>
      <c r="P43" s="7"/>
    </row>
    <row r="44" spans="1:21" ht="15.75" customHeight="1" x14ac:dyDescent="0.2">
      <c r="A44" s="1">
        <v>40</v>
      </c>
      <c r="B44" s="1">
        <v>16</v>
      </c>
      <c r="C44" s="4" t="s">
        <v>130</v>
      </c>
      <c r="D44" s="5">
        <v>1844000</v>
      </c>
      <c r="E44" s="5"/>
      <c r="F44" s="5"/>
      <c r="G44" s="5"/>
      <c r="H44" s="5" t="e">
        <f t="shared" si="1"/>
        <v>#REF!</v>
      </c>
    </row>
    <row r="45" spans="1:21" ht="15.75" customHeight="1" x14ac:dyDescent="0.2">
      <c r="A45" s="1">
        <v>41</v>
      </c>
      <c r="B45" s="1">
        <v>19</v>
      </c>
      <c r="C45" s="4" t="s">
        <v>131</v>
      </c>
      <c r="D45" s="5"/>
      <c r="E45" s="5">
        <v>300000</v>
      </c>
      <c r="F45" s="5"/>
      <c r="G45" s="5"/>
      <c r="H45" s="5" t="e">
        <f t="shared" ref="H45:H49" si="2">H44+#REF!+#REF!-#REF!-#REF!</f>
        <v>#REF!</v>
      </c>
    </row>
    <row r="46" spans="1:21" ht="15.75" customHeight="1" x14ac:dyDescent="0.2">
      <c r="A46" s="1">
        <v>42</v>
      </c>
      <c r="B46" s="1">
        <v>19</v>
      </c>
      <c r="C46" s="4" t="s">
        <v>132</v>
      </c>
      <c r="D46" s="5">
        <v>130000</v>
      </c>
      <c r="E46" s="5"/>
      <c r="F46" s="5"/>
      <c r="G46" s="5"/>
      <c r="H46" s="5" t="e">
        <f t="shared" si="2"/>
        <v>#REF!</v>
      </c>
    </row>
    <row r="47" spans="1:21" ht="15.75" customHeight="1" x14ac:dyDescent="0.2">
      <c r="A47" s="1">
        <v>43</v>
      </c>
      <c r="B47" s="1">
        <v>20</v>
      </c>
      <c r="C47" s="4" t="s">
        <v>133</v>
      </c>
      <c r="D47" s="5"/>
      <c r="E47" s="5"/>
      <c r="F47" s="5">
        <v>719925</v>
      </c>
      <c r="G47" s="5"/>
      <c r="H47" s="5" t="e">
        <f t="shared" si="2"/>
        <v>#REF!</v>
      </c>
    </row>
    <row r="48" spans="1:21" ht="15.75" customHeight="1" x14ac:dyDescent="0.2">
      <c r="A48" s="1">
        <v>44</v>
      </c>
      <c r="B48" s="1">
        <v>22</v>
      </c>
      <c r="C48" s="4" t="s">
        <v>32</v>
      </c>
      <c r="D48" s="5"/>
      <c r="E48" s="5"/>
      <c r="F48" s="5"/>
      <c r="G48" s="5">
        <v>384390</v>
      </c>
      <c r="H48" s="5" t="e">
        <f t="shared" si="2"/>
        <v>#REF!</v>
      </c>
    </row>
    <row r="49" spans="1:12" ht="15.75" customHeight="1" x14ac:dyDescent="0.2">
      <c r="A49" s="1">
        <v>45</v>
      </c>
      <c r="B49" s="1">
        <v>23</v>
      </c>
      <c r="C49" s="4" t="s">
        <v>134</v>
      </c>
      <c r="D49" s="5"/>
      <c r="E49" s="5"/>
      <c r="F49" s="5">
        <v>602751</v>
      </c>
      <c r="G49" s="5"/>
      <c r="H49" s="5" t="e">
        <f t="shared" si="2"/>
        <v>#REF!</v>
      </c>
      <c r="L49" s="1"/>
    </row>
    <row r="50" spans="1:12" ht="15.75" customHeight="1" x14ac:dyDescent="0.2">
      <c r="A50" s="1">
        <v>46</v>
      </c>
      <c r="B50" s="1">
        <v>23</v>
      </c>
      <c r="C50" s="4" t="s">
        <v>135</v>
      </c>
      <c r="D50" s="5">
        <v>3006000</v>
      </c>
      <c r="E50" s="5"/>
      <c r="F50" s="5"/>
      <c r="G50" s="5"/>
      <c r="H50" s="5" t="e">
        <f t="shared" ref="H50:H52" si="3">H49+D44+F44-E44-G44</f>
        <v>#REF!</v>
      </c>
      <c r="L50" s="1"/>
    </row>
    <row r="51" spans="1:12" ht="15.75" customHeight="1" x14ac:dyDescent="0.2">
      <c r="A51" s="1">
        <v>47</v>
      </c>
      <c r="B51" s="1">
        <v>23</v>
      </c>
      <c r="C51" s="4" t="s">
        <v>136</v>
      </c>
      <c r="D51" s="5"/>
      <c r="E51" s="5"/>
      <c r="F51" s="5">
        <v>31000</v>
      </c>
      <c r="G51" s="5"/>
      <c r="H51" s="5" t="e">
        <f t="shared" si="3"/>
        <v>#REF!</v>
      </c>
      <c r="L51" s="1"/>
    </row>
    <row r="52" spans="1:12" ht="15.75" customHeight="1" x14ac:dyDescent="0.2">
      <c r="A52" s="1">
        <v>48</v>
      </c>
      <c r="B52" s="15">
        <v>26</v>
      </c>
      <c r="C52" s="4" t="s">
        <v>137</v>
      </c>
      <c r="D52" s="5"/>
      <c r="E52" s="5"/>
      <c r="F52" s="5">
        <v>508416</v>
      </c>
      <c r="G52" s="5"/>
      <c r="H52" s="5" t="e">
        <f t="shared" si="3"/>
        <v>#REF!</v>
      </c>
      <c r="L52" s="1"/>
    </row>
    <row r="53" spans="1:12" ht="15.75" customHeight="1" x14ac:dyDescent="0.2">
      <c r="A53" s="1">
        <v>49</v>
      </c>
      <c r="B53" s="1">
        <v>26</v>
      </c>
      <c r="C53" s="4" t="s">
        <v>138</v>
      </c>
      <c r="D53" s="5"/>
      <c r="E53" s="5"/>
      <c r="F53" s="5"/>
      <c r="G53" s="5">
        <v>268590</v>
      </c>
      <c r="H53" s="5" t="e">
        <f t="shared" ref="H53:H54" si="4">H52+#REF!+#REF!-#REF!-#REF!</f>
        <v>#REF!</v>
      </c>
      <c r="L53" s="1"/>
    </row>
    <row r="54" spans="1:12" ht="15.75" customHeight="1" x14ac:dyDescent="0.2">
      <c r="A54" s="1">
        <v>50</v>
      </c>
      <c r="B54" s="1">
        <v>27</v>
      </c>
      <c r="C54" s="4" t="s">
        <v>139</v>
      </c>
      <c r="D54" s="5"/>
      <c r="E54" s="5"/>
      <c r="F54" s="5">
        <v>71496</v>
      </c>
      <c r="G54" s="5"/>
      <c r="H54" s="5" t="e">
        <f t="shared" si="4"/>
        <v>#REF!</v>
      </c>
      <c r="L54" s="1"/>
    </row>
    <row r="55" spans="1:12" ht="15.75" customHeight="1" x14ac:dyDescent="0.2">
      <c r="A55" s="1">
        <v>51</v>
      </c>
      <c r="B55" s="1">
        <v>29</v>
      </c>
      <c r="C55" s="4" t="s">
        <v>140</v>
      </c>
      <c r="D55" s="5"/>
      <c r="E55" s="5"/>
      <c r="F55" s="5"/>
      <c r="G55" s="5">
        <v>524300</v>
      </c>
      <c r="H55" s="5" t="e">
        <f t="shared" ref="H55:H57" si="5">H54+D47+F47-E47-G47</f>
        <v>#REF!</v>
      </c>
      <c r="L55" s="1"/>
    </row>
    <row r="56" spans="1:12" ht="15.75" customHeight="1" x14ac:dyDescent="0.2">
      <c r="A56" s="1">
        <v>52</v>
      </c>
      <c r="B56" s="1">
        <v>29</v>
      </c>
      <c r="C56" s="13" t="s">
        <v>141</v>
      </c>
      <c r="D56" s="5"/>
      <c r="E56" s="5">
        <v>310000</v>
      </c>
      <c r="F56" s="5"/>
      <c r="G56" s="5"/>
      <c r="H56" s="5" t="e">
        <f t="shared" si="5"/>
        <v>#REF!</v>
      </c>
      <c r="L56" s="1"/>
    </row>
    <row r="57" spans="1:12" ht="15.75" customHeight="1" x14ac:dyDescent="0.2">
      <c r="A57" s="1">
        <v>53</v>
      </c>
      <c r="B57" s="1">
        <v>29</v>
      </c>
      <c r="C57" s="4" t="s">
        <v>142</v>
      </c>
      <c r="D57" s="5">
        <v>1866000</v>
      </c>
      <c r="E57" s="5"/>
      <c r="F57" s="5"/>
      <c r="G57" s="5"/>
      <c r="H57" s="5" t="e">
        <f t="shared" si="5"/>
        <v>#REF!</v>
      </c>
    </row>
    <row r="58" spans="1:12" ht="15.75" customHeight="1" x14ac:dyDescent="0.2">
      <c r="A58" s="1">
        <v>54</v>
      </c>
      <c r="B58" s="1">
        <v>30</v>
      </c>
      <c r="C58" s="4" t="s">
        <v>143</v>
      </c>
      <c r="D58" s="5"/>
      <c r="E58" s="5"/>
      <c r="F58" s="5">
        <v>1433892</v>
      </c>
      <c r="G58" s="5"/>
      <c r="H58" s="5" t="e">
        <f t="shared" ref="H58:H63" si="6">H57+#REF!+#REF!-#REF!-#REF!</f>
        <v>#REF!</v>
      </c>
    </row>
    <row r="59" spans="1:12" ht="15.75" customHeight="1" x14ac:dyDescent="0.2">
      <c r="A59" s="1">
        <v>55</v>
      </c>
      <c r="B59" s="1">
        <v>31</v>
      </c>
      <c r="C59" s="1" t="s">
        <v>144</v>
      </c>
      <c r="D59" s="5"/>
      <c r="E59" s="5"/>
      <c r="F59" s="5">
        <v>77454</v>
      </c>
      <c r="G59" s="5"/>
      <c r="H59" s="5" t="e">
        <f t="shared" si="6"/>
        <v>#REF!</v>
      </c>
    </row>
    <row r="60" spans="1:12" ht="15.75" customHeight="1" x14ac:dyDescent="0.2">
      <c r="A60" s="1">
        <v>56</v>
      </c>
      <c r="B60" s="15">
        <v>31</v>
      </c>
      <c r="C60" s="1" t="s">
        <v>145</v>
      </c>
      <c r="D60" s="5"/>
      <c r="E60" s="5"/>
      <c r="F60" s="5"/>
      <c r="G60" s="5">
        <v>56500</v>
      </c>
      <c r="H60" s="5" t="e">
        <f t="shared" si="6"/>
        <v>#REF!</v>
      </c>
    </row>
    <row r="61" spans="1:12" ht="15.75" customHeight="1" x14ac:dyDescent="0.2">
      <c r="A61" s="1">
        <v>57</v>
      </c>
      <c r="B61" s="1">
        <v>31</v>
      </c>
      <c r="C61" s="1" t="s">
        <v>146</v>
      </c>
      <c r="E61" s="16">
        <v>4300000</v>
      </c>
      <c r="H61" s="5" t="e">
        <f t="shared" si="6"/>
        <v>#REF!</v>
      </c>
    </row>
    <row r="62" spans="1:12" ht="15.75" customHeight="1" x14ac:dyDescent="0.2">
      <c r="A62" s="1">
        <v>58</v>
      </c>
      <c r="B62" s="1">
        <v>31</v>
      </c>
      <c r="C62" s="1" t="s">
        <v>147</v>
      </c>
      <c r="D62" s="16">
        <v>1236000</v>
      </c>
      <c r="H62" s="5" t="e">
        <f t="shared" si="6"/>
        <v>#REF!</v>
      </c>
    </row>
    <row r="63" spans="1:12" ht="15.75" customHeight="1" x14ac:dyDescent="0.2">
      <c r="A63" s="1">
        <v>59</v>
      </c>
      <c r="B63" s="1">
        <v>31</v>
      </c>
      <c r="C63" s="1" t="s">
        <v>148</v>
      </c>
      <c r="D63" s="5"/>
      <c r="E63" s="5"/>
      <c r="F63" s="5">
        <v>169803</v>
      </c>
      <c r="H63" s="5" t="e">
        <f t="shared" si="6"/>
        <v>#REF!</v>
      </c>
    </row>
    <row r="64" spans="1:12" ht="15.75" customHeight="1" x14ac:dyDescent="0.2">
      <c r="A64" s="1">
        <v>60</v>
      </c>
      <c r="B64" s="1">
        <v>31</v>
      </c>
      <c r="C64" s="1" t="s">
        <v>149</v>
      </c>
      <c r="D64" s="5"/>
      <c r="E64" s="5"/>
      <c r="F64" s="5"/>
      <c r="G64" s="5">
        <v>2700000</v>
      </c>
      <c r="H64" s="5" t="e">
        <f t="shared" ref="H64:H65" si="7">H63+D50+F50-E50-G50</f>
        <v>#REF!</v>
      </c>
    </row>
    <row r="65" spans="1:8" ht="15.75" customHeight="1" x14ac:dyDescent="0.2">
      <c r="A65" s="1">
        <v>61</v>
      </c>
      <c r="B65" s="1">
        <v>31</v>
      </c>
      <c r="C65" s="1" t="s">
        <v>150</v>
      </c>
      <c r="E65" s="16">
        <v>5630000</v>
      </c>
      <c r="H65" s="5" t="e">
        <f t="shared" si="7"/>
        <v>#REF!</v>
      </c>
    </row>
    <row r="66" spans="1:8" ht="15.75" customHeight="1" x14ac:dyDescent="0.2">
      <c r="A66" s="1">
        <v>62</v>
      </c>
      <c r="H66" s="5" t="e">
        <f t="shared" ref="H66:H67" si="8">H65+#REF!+#REF!-#REF!-#REF!</f>
        <v>#REF!</v>
      </c>
    </row>
    <row r="67" spans="1:8" ht="15.75" customHeight="1" x14ac:dyDescent="0.2">
      <c r="A67" s="1">
        <v>63</v>
      </c>
      <c r="H67" s="5" t="e">
        <f t="shared" si="8"/>
        <v>#REF!</v>
      </c>
    </row>
    <row r="68" spans="1:8" ht="15.75" customHeight="1" x14ac:dyDescent="0.2">
      <c r="A68" s="1">
        <v>64</v>
      </c>
      <c r="H68" s="5" t="e">
        <f t="shared" ref="H68:H70" si="9">H67+D52+F52-E52-G52</f>
        <v>#REF!</v>
      </c>
    </row>
    <row r="69" spans="1:8" ht="15.75" customHeight="1" x14ac:dyDescent="0.2">
      <c r="A69" s="1">
        <v>65</v>
      </c>
      <c r="H69" s="5" t="e">
        <f t="shared" si="9"/>
        <v>#REF!</v>
      </c>
    </row>
    <row r="70" spans="1:8" ht="15.75" customHeight="1" x14ac:dyDescent="0.2">
      <c r="A70" s="1">
        <v>66</v>
      </c>
      <c r="H70" s="5" t="e">
        <f t="shared" si="9"/>
        <v>#REF!</v>
      </c>
    </row>
    <row r="71" spans="1:8" ht="15.75" customHeight="1" x14ac:dyDescent="0.2">
      <c r="A71" s="1">
        <v>67</v>
      </c>
      <c r="H71" s="5" t="e">
        <f>H70+#REF!+#REF!-#REF!-#REF!</f>
        <v>#REF!</v>
      </c>
    </row>
    <row r="72" spans="1:8" ht="15.75" customHeight="1" x14ac:dyDescent="0.2">
      <c r="A72" s="1">
        <v>68</v>
      </c>
      <c r="H72" s="5" t="e">
        <f t="shared" ref="H72:H73" si="10">H71+D55+F55-E55-G55</f>
        <v>#REF!</v>
      </c>
    </row>
    <row r="73" spans="1:8" ht="15.75" customHeight="1" x14ac:dyDescent="0.2">
      <c r="A73" s="1">
        <v>69</v>
      </c>
      <c r="H73" s="5" t="e">
        <f t="shared" si="10"/>
        <v>#REF!</v>
      </c>
    </row>
    <row r="74" spans="1:8" ht="15.75" customHeight="1" x14ac:dyDescent="0.2">
      <c r="A74" s="1">
        <v>70</v>
      </c>
      <c r="H74" s="5" t="e">
        <f t="shared" ref="H74:H77" si="11">H73+#REF!+#REF!-#REF!-#REF!</f>
        <v>#REF!</v>
      </c>
    </row>
    <row r="75" spans="1:8" ht="15.75" customHeight="1" x14ac:dyDescent="0.2">
      <c r="A75" s="1">
        <v>71</v>
      </c>
      <c r="H75" s="5" t="e">
        <f t="shared" si="11"/>
        <v>#REF!</v>
      </c>
    </row>
    <row r="76" spans="1:8" ht="15.75" customHeight="1" x14ac:dyDescent="0.2">
      <c r="A76" s="1">
        <v>72</v>
      </c>
      <c r="H76" s="5" t="e">
        <f t="shared" si="11"/>
        <v>#REF!</v>
      </c>
    </row>
    <row r="77" spans="1:8" ht="15.75" customHeight="1" x14ac:dyDescent="0.2">
      <c r="A77" s="1">
        <v>73</v>
      </c>
      <c r="H77" s="5" t="e">
        <f t="shared" si="11"/>
        <v>#REF!</v>
      </c>
    </row>
    <row r="78" spans="1:8" ht="15.75" customHeight="1" x14ac:dyDescent="0.2">
      <c r="A78" s="1">
        <v>74</v>
      </c>
      <c r="H78" s="5" t="e">
        <f t="shared" ref="H78:H81" si="12">H77+D57+F57-E57-G57</f>
        <v>#REF!</v>
      </c>
    </row>
    <row r="79" spans="1:8" ht="15.75" customHeight="1" x14ac:dyDescent="0.2">
      <c r="A79" s="1">
        <v>75</v>
      </c>
      <c r="H79" s="5" t="e">
        <f t="shared" si="12"/>
        <v>#REF!</v>
      </c>
    </row>
    <row r="80" spans="1:8" ht="15.75" customHeight="1" x14ac:dyDescent="0.2">
      <c r="A80" s="1">
        <v>76</v>
      </c>
      <c r="H80" s="5" t="e">
        <f t="shared" si="12"/>
        <v>#REF!</v>
      </c>
    </row>
    <row r="81" spans="1:8" ht="15.75" customHeight="1" x14ac:dyDescent="0.2">
      <c r="A81" s="1">
        <v>77</v>
      </c>
      <c r="H81" s="5" t="e">
        <f t="shared" si="12"/>
        <v>#REF!</v>
      </c>
    </row>
    <row r="82" spans="1:8" ht="15.75" customHeight="1" x14ac:dyDescent="0.2">
      <c r="A82" s="1">
        <v>78</v>
      </c>
      <c r="B82" s="3"/>
      <c r="C82" s="1"/>
      <c r="D82" s="5"/>
      <c r="E82" s="5"/>
      <c r="F82" s="5"/>
      <c r="G82" s="5"/>
      <c r="H82" s="5" t="e">
        <f t="shared" ref="H82:H84" si="13">H81+D82+F82-E82-G82</f>
        <v>#REF!</v>
      </c>
    </row>
    <row r="83" spans="1:8" ht="15.75" customHeight="1" x14ac:dyDescent="0.2">
      <c r="A83" s="1">
        <v>79</v>
      </c>
      <c r="B83" s="3"/>
      <c r="C83" s="1"/>
      <c r="D83" s="5"/>
      <c r="E83" s="5"/>
      <c r="F83" s="5"/>
      <c r="G83" s="5"/>
      <c r="H83" s="5" t="e">
        <f t="shared" si="13"/>
        <v>#REF!</v>
      </c>
    </row>
    <row r="84" spans="1:8" ht="15.75" customHeight="1" x14ac:dyDescent="0.2">
      <c r="A84" s="1">
        <v>80</v>
      </c>
      <c r="B84" s="3"/>
      <c r="C84" s="1"/>
      <c r="D84" s="5"/>
      <c r="E84" s="5"/>
      <c r="F84" s="5"/>
      <c r="G84" s="5"/>
      <c r="H84" s="5" t="e">
        <f t="shared" si="13"/>
        <v>#REF!</v>
      </c>
    </row>
    <row r="85" spans="1:8" ht="15.75" customHeight="1" x14ac:dyDescent="0.2">
      <c r="A85" s="1">
        <v>81</v>
      </c>
      <c r="B85" s="3"/>
      <c r="G85" s="5"/>
      <c r="H85" s="5" t="e">
        <f>H84+D63+F63-E63-G85</f>
        <v>#REF!</v>
      </c>
    </row>
    <row r="86" spans="1:8" ht="15.75" customHeight="1" x14ac:dyDescent="0.2">
      <c r="A86" s="1">
        <v>82</v>
      </c>
      <c r="B86" s="3"/>
      <c r="C86" s="1"/>
      <c r="D86" s="5"/>
      <c r="E86" s="5"/>
      <c r="F86" s="5"/>
      <c r="G86" s="5"/>
      <c r="H86" s="5" t="e">
        <f t="shared" ref="H86:H93" si="14">H85+D86+F86-E86-G86</f>
        <v>#REF!</v>
      </c>
    </row>
    <row r="87" spans="1:8" ht="15.75" customHeight="1" x14ac:dyDescent="0.2">
      <c r="A87" s="1">
        <v>83</v>
      </c>
      <c r="B87" s="3"/>
      <c r="C87" s="1"/>
      <c r="D87" s="5"/>
      <c r="E87" s="5"/>
      <c r="F87" s="5"/>
      <c r="G87" s="5"/>
      <c r="H87" s="5" t="e">
        <f t="shared" si="14"/>
        <v>#REF!</v>
      </c>
    </row>
    <row r="88" spans="1:8" ht="15.75" customHeight="1" x14ac:dyDescent="0.2">
      <c r="A88" s="1">
        <v>84</v>
      </c>
      <c r="B88" s="3"/>
      <c r="C88" s="1"/>
      <c r="D88" s="5"/>
      <c r="E88" s="5"/>
      <c r="F88" s="5"/>
      <c r="G88" s="5"/>
      <c r="H88" s="5" t="e">
        <f t="shared" si="14"/>
        <v>#REF!</v>
      </c>
    </row>
    <row r="89" spans="1:8" ht="15.75" customHeight="1" x14ac:dyDescent="0.2">
      <c r="A89" s="1">
        <v>85</v>
      </c>
      <c r="B89" s="3"/>
      <c r="C89" s="1"/>
      <c r="D89" s="5"/>
      <c r="E89" s="5"/>
      <c r="F89" s="5"/>
      <c r="G89" s="5"/>
      <c r="H89" s="5" t="e">
        <f t="shared" si="14"/>
        <v>#REF!</v>
      </c>
    </row>
    <row r="90" spans="1:8" ht="15.75" customHeight="1" x14ac:dyDescent="0.2">
      <c r="A90" s="1">
        <v>86</v>
      </c>
      <c r="B90" s="3"/>
      <c r="C90" s="1"/>
      <c r="D90" s="5"/>
      <c r="E90" s="5"/>
      <c r="F90" s="5"/>
      <c r="G90" s="5"/>
      <c r="H90" s="5" t="e">
        <f t="shared" si="14"/>
        <v>#REF!</v>
      </c>
    </row>
    <row r="91" spans="1:8" ht="15.75" customHeight="1" x14ac:dyDescent="0.2">
      <c r="A91" s="1">
        <v>87</v>
      </c>
      <c r="B91" s="3"/>
      <c r="C91" s="1"/>
      <c r="D91" s="5"/>
      <c r="E91" s="5"/>
      <c r="F91" s="5"/>
      <c r="G91" s="5"/>
      <c r="H91" s="5" t="e">
        <f t="shared" si="14"/>
        <v>#REF!</v>
      </c>
    </row>
    <row r="92" spans="1:8" ht="15.75" customHeight="1" x14ac:dyDescent="0.2">
      <c r="A92" s="1">
        <v>88</v>
      </c>
      <c r="B92" s="3"/>
      <c r="C92" s="1"/>
      <c r="D92" s="5"/>
      <c r="E92" s="5"/>
      <c r="F92" s="5"/>
      <c r="G92" s="5"/>
      <c r="H92" s="5" t="e">
        <f t="shared" si="14"/>
        <v>#REF!</v>
      </c>
    </row>
    <row r="93" spans="1:8" ht="15.75" customHeight="1" x14ac:dyDescent="0.2">
      <c r="A93" s="1">
        <v>89</v>
      </c>
      <c r="B93" s="3"/>
      <c r="C93" s="1"/>
      <c r="D93" s="5"/>
      <c r="E93" s="5"/>
      <c r="F93" s="5"/>
      <c r="G93" s="5"/>
      <c r="H93" s="5" t="e">
        <f t="shared" si="14"/>
        <v>#REF!</v>
      </c>
    </row>
    <row r="94" spans="1:8" ht="15.75" customHeight="1" x14ac:dyDescent="0.2">
      <c r="A94" s="1">
        <v>90</v>
      </c>
      <c r="B94" s="3"/>
      <c r="H94" s="5" t="e">
        <f>H93+D64+F64-E64-G64</f>
        <v>#REF!</v>
      </c>
    </row>
    <row r="95" spans="1:8" ht="15.75" customHeight="1" x14ac:dyDescent="0.2">
      <c r="A95" s="1">
        <v>91</v>
      </c>
      <c r="B95" s="3"/>
      <c r="C95" s="1"/>
      <c r="D95" s="5"/>
      <c r="E95" s="5"/>
      <c r="F95" s="5"/>
      <c r="G95" s="5"/>
      <c r="H95" s="5" t="e">
        <f t="shared" ref="H95:H105" si="15">H94+D95+F95-E95-G95</f>
        <v>#REF!</v>
      </c>
    </row>
    <row r="96" spans="1:8" ht="15.75" customHeight="1" x14ac:dyDescent="0.2">
      <c r="A96" s="1">
        <v>92</v>
      </c>
      <c r="B96" s="3"/>
      <c r="C96" s="1"/>
      <c r="D96" s="5"/>
      <c r="E96" s="5"/>
      <c r="G96" s="5"/>
      <c r="H96" s="5" t="e">
        <f t="shared" si="15"/>
        <v>#REF!</v>
      </c>
    </row>
    <row r="97" spans="1:10" ht="15.75" customHeight="1" x14ac:dyDescent="0.2">
      <c r="A97" s="1">
        <v>93</v>
      </c>
      <c r="B97" s="3"/>
      <c r="C97" s="1"/>
      <c r="D97" s="5"/>
      <c r="E97" s="5"/>
      <c r="F97" s="5"/>
      <c r="G97" s="5"/>
      <c r="H97" s="5" t="e">
        <f t="shared" si="15"/>
        <v>#REF!</v>
      </c>
    </row>
    <row r="98" spans="1:10" ht="15.75" customHeight="1" x14ac:dyDescent="0.2">
      <c r="A98" s="1">
        <v>94</v>
      </c>
      <c r="B98" s="3"/>
      <c r="C98" s="1"/>
      <c r="D98" s="5"/>
      <c r="E98" s="5"/>
      <c r="F98" s="5"/>
      <c r="G98" s="5"/>
      <c r="H98" s="5" t="e">
        <f t="shared" si="15"/>
        <v>#REF!</v>
      </c>
    </row>
    <row r="99" spans="1:10" ht="15.75" customHeight="1" x14ac:dyDescent="0.2">
      <c r="A99" s="1">
        <v>95</v>
      </c>
      <c r="B99" s="3"/>
      <c r="C99" s="1"/>
      <c r="D99" s="5"/>
      <c r="E99" s="5"/>
      <c r="F99" s="5"/>
      <c r="G99" s="5"/>
      <c r="H99" s="5" t="e">
        <f t="shared" si="15"/>
        <v>#REF!</v>
      </c>
    </row>
    <row r="100" spans="1:10" ht="15.75" customHeight="1" x14ac:dyDescent="0.2">
      <c r="A100" s="1">
        <v>96</v>
      </c>
      <c r="B100" s="3"/>
      <c r="D100" s="5"/>
      <c r="E100" s="5"/>
      <c r="F100" s="5"/>
      <c r="G100" s="5"/>
      <c r="H100" s="5" t="e">
        <f t="shared" si="15"/>
        <v>#REF!</v>
      </c>
    </row>
    <row r="101" spans="1:10" ht="15.75" customHeight="1" x14ac:dyDescent="0.2">
      <c r="A101" s="1">
        <v>97</v>
      </c>
      <c r="B101" s="3"/>
      <c r="E101" s="5"/>
      <c r="F101" s="5"/>
      <c r="G101" s="5"/>
      <c r="H101" s="5" t="e">
        <f t="shared" si="15"/>
        <v>#REF!</v>
      </c>
      <c r="J101" s="5"/>
    </row>
    <row r="102" spans="1:10" ht="15.75" customHeight="1" x14ac:dyDescent="0.2">
      <c r="A102" s="1">
        <v>98</v>
      </c>
      <c r="B102" s="3"/>
      <c r="D102" s="5"/>
      <c r="E102" s="5"/>
      <c r="F102" s="5"/>
      <c r="G102" s="5"/>
      <c r="H102" s="5" t="e">
        <f t="shared" si="15"/>
        <v>#REF!</v>
      </c>
    </row>
    <row r="103" spans="1:10" ht="15.75" customHeight="1" x14ac:dyDescent="0.2">
      <c r="A103" s="1">
        <v>99</v>
      </c>
      <c r="B103" s="3"/>
      <c r="D103" s="5"/>
      <c r="E103" s="5"/>
      <c r="F103" s="5"/>
      <c r="G103" s="5"/>
      <c r="H103" s="5" t="e">
        <f t="shared" si="15"/>
        <v>#REF!</v>
      </c>
    </row>
    <row r="104" spans="1:10" ht="15.75" customHeight="1" x14ac:dyDescent="0.2">
      <c r="A104" s="1">
        <v>100</v>
      </c>
      <c r="B104" s="3"/>
      <c r="D104" s="5"/>
      <c r="E104" s="5"/>
      <c r="F104" s="5"/>
      <c r="G104" s="5"/>
      <c r="H104" s="5" t="e">
        <f t="shared" si="15"/>
        <v>#REF!</v>
      </c>
    </row>
    <row r="105" spans="1:10" ht="15.75" customHeight="1" x14ac:dyDescent="0.2">
      <c r="A105" s="1">
        <v>101</v>
      </c>
      <c r="B105" s="3"/>
      <c r="G105" s="5"/>
      <c r="H105" s="5" t="e">
        <f t="shared" si="15"/>
        <v>#REF!</v>
      </c>
    </row>
    <row r="106" spans="1:10" ht="15.75" customHeight="1" x14ac:dyDescent="0.2">
      <c r="B106" s="122" t="s">
        <v>92</v>
      </c>
      <c r="C106" s="121"/>
      <c r="D106" s="5">
        <f t="shared" ref="D106:G106" si="16">SUM(D5:D105)</f>
        <v>12380000</v>
      </c>
      <c r="E106" s="5">
        <f t="shared" si="16"/>
        <v>11447000</v>
      </c>
      <c r="F106" s="5">
        <f t="shared" si="16"/>
        <v>8020968</v>
      </c>
      <c r="G106" s="5">
        <f t="shared" si="16"/>
        <v>7270340</v>
      </c>
      <c r="H106" s="5">
        <f>D106-E106+F106-G106</f>
        <v>1683628</v>
      </c>
    </row>
    <row r="107" spans="1:10" ht="15.75" customHeight="1" x14ac:dyDescent="0.2"/>
    <row r="108" spans="1:10" ht="15.75" customHeight="1" x14ac:dyDescent="0.2">
      <c r="D108" s="1" t="s">
        <v>93</v>
      </c>
      <c r="E108" s="5">
        <f>D106-E106</f>
        <v>933000</v>
      </c>
    </row>
    <row r="109" spans="1:10" ht="15.75" customHeight="1" x14ac:dyDescent="0.2">
      <c r="D109" s="1" t="s">
        <v>94</v>
      </c>
      <c r="E109" s="5">
        <f>F106-G106</f>
        <v>750628</v>
      </c>
    </row>
    <row r="110" spans="1:10" ht="15.75" customHeight="1" x14ac:dyDescent="0.2">
      <c r="G110" s="5">
        <f>SUM(E95+E93+E96+E99)</f>
        <v>0</v>
      </c>
    </row>
    <row r="111" spans="1:10" ht="15.75" customHeight="1" x14ac:dyDescent="0.2">
      <c r="D111" s="1" t="s">
        <v>95</v>
      </c>
      <c r="E111" s="5">
        <f>SUM(D7:D104)+SUM(F11:F105)</f>
        <v>18234411</v>
      </c>
    </row>
    <row r="112" spans="1:10" ht="15.75" customHeight="1" x14ac:dyDescent="0.2"/>
    <row r="113" spans="5:5" ht="15.75" customHeight="1" x14ac:dyDescent="0.2"/>
    <row r="114" spans="5:5" ht="15.75" customHeight="1" x14ac:dyDescent="0.2"/>
    <row r="115" spans="5:5" ht="15.75" customHeight="1" x14ac:dyDescent="0.2">
      <c r="E115" s="17"/>
    </row>
    <row r="116" spans="5:5" ht="15.75" customHeight="1" x14ac:dyDescent="0.2"/>
    <row r="117" spans="5:5" ht="15.75" customHeight="1" x14ac:dyDescent="0.2"/>
    <row r="118" spans="5:5" ht="15.75" customHeight="1" x14ac:dyDescent="0.2"/>
    <row r="119" spans="5:5" ht="15.75" customHeight="1" x14ac:dyDescent="0.2"/>
    <row r="120" spans="5:5" ht="15.75" customHeight="1" x14ac:dyDescent="0.2"/>
    <row r="121" spans="5:5" ht="15.75" customHeight="1" x14ac:dyDescent="0.2"/>
    <row r="122" spans="5:5" ht="15.75" customHeight="1" x14ac:dyDescent="0.2"/>
    <row r="123" spans="5:5" ht="15.75" customHeight="1" x14ac:dyDescent="0.2"/>
    <row r="124" spans="5:5" ht="15.75" customHeight="1" x14ac:dyDescent="0.2"/>
    <row r="125" spans="5:5" ht="15.75" customHeight="1" x14ac:dyDescent="0.2"/>
    <row r="126" spans="5:5" ht="15.75" customHeight="1" x14ac:dyDescent="0.2"/>
    <row r="127" spans="5:5" ht="15.75" customHeight="1" x14ac:dyDescent="0.2"/>
    <row r="128" spans="5:5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H3:H4"/>
    <mergeCell ref="B106:C106"/>
    <mergeCell ref="A3:A4"/>
    <mergeCell ref="B3:B4"/>
    <mergeCell ref="C3:C4"/>
    <mergeCell ref="D3:E3"/>
    <mergeCell ref="F3:G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 x14ac:dyDescent="0.2"/>
  <cols>
    <col min="2" max="2" width="20.42578125" customWidth="1"/>
    <col min="3" max="3" width="53.7109375" customWidth="1"/>
    <col min="4" max="4" width="23" customWidth="1"/>
    <col min="5" max="5" width="25.140625" customWidth="1"/>
    <col min="6" max="6" width="22.140625" customWidth="1"/>
    <col min="7" max="7" width="19.42578125" customWidth="1"/>
    <col min="8" max="8" width="16.85546875" customWidth="1"/>
  </cols>
  <sheetData>
    <row r="1" spans="1:21" ht="15.75" customHeight="1" x14ac:dyDescent="0.2">
      <c r="C1" s="1" t="s">
        <v>0</v>
      </c>
      <c r="D1" s="1" t="s">
        <v>1</v>
      </c>
      <c r="E1" s="1" t="s">
        <v>2</v>
      </c>
      <c r="F1" s="1" t="s">
        <v>1</v>
      </c>
      <c r="G1" s="1" t="s">
        <v>2</v>
      </c>
      <c r="H1" s="1" t="s">
        <v>3</v>
      </c>
    </row>
    <row r="2" spans="1:21" ht="15.75" customHeight="1" x14ac:dyDescent="0.2"/>
    <row r="3" spans="1:21" ht="15.75" customHeight="1" x14ac:dyDescent="0.2">
      <c r="A3" s="120" t="s">
        <v>4</v>
      </c>
      <c r="B3" s="120" t="s">
        <v>5</v>
      </c>
      <c r="C3" s="120" t="s">
        <v>6</v>
      </c>
      <c r="D3" s="120" t="s">
        <v>7</v>
      </c>
      <c r="E3" s="121"/>
      <c r="F3" s="120" t="s">
        <v>8</v>
      </c>
      <c r="G3" s="121"/>
      <c r="H3" s="120" t="s">
        <v>3</v>
      </c>
    </row>
    <row r="4" spans="1:21" ht="15.75" customHeight="1" x14ac:dyDescent="0.2">
      <c r="A4" s="121"/>
      <c r="B4" s="121"/>
      <c r="C4" s="121"/>
      <c r="D4" s="2" t="s">
        <v>1</v>
      </c>
      <c r="E4" s="2" t="s">
        <v>2</v>
      </c>
      <c r="F4" s="2" t="s">
        <v>1</v>
      </c>
      <c r="G4" s="2" t="s">
        <v>2</v>
      </c>
      <c r="H4" s="121"/>
    </row>
    <row r="5" spans="1:21" ht="15.75" customHeight="1" x14ac:dyDescent="0.2">
      <c r="A5" s="1">
        <v>1</v>
      </c>
      <c r="B5" s="1">
        <v>2</v>
      </c>
      <c r="C5" s="18" t="s">
        <v>96</v>
      </c>
      <c r="D5" s="5">
        <v>933000</v>
      </c>
      <c r="E5" s="5"/>
      <c r="F5" s="5">
        <v>751628</v>
      </c>
      <c r="G5" s="5"/>
      <c r="H5" s="5">
        <f>D5+F5-E5-G5</f>
        <v>1684628</v>
      </c>
      <c r="J5" s="1"/>
      <c r="K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">
      <c r="A6" s="1">
        <v>2</v>
      </c>
      <c r="B6" s="1">
        <v>2</v>
      </c>
      <c r="C6" s="18" t="s">
        <v>19</v>
      </c>
      <c r="D6" s="5"/>
      <c r="E6" s="5">
        <v>804000</v>
      </c>
      <c r="F6" s="5"/>
      <c r="G6" s="5"/>
      <c r="H6" s="5">
        <f>H5+D6+F6-E6-G6</f>
        <v>880628</v>
      </c>
      <c r="J6" s="6"/>
      <c r="K6" s="7"/>
      <c r="L6" s="5"/>
      <c r="O6" s="7"/>
    </row>
    <row r="7" spans="1:21" ht="15.75" customHeight="1" x14ac:dyDescent="0.2">
      <c r="A7" s="1">
        <v>3</v>
      </c>
      <c r="B7" s="1">
        <v>3</v>
      </c>
      <c r="C7" s="18" t="s">
        <v>151</v>
      </c>
      <c r="D7" s="5"/>
      <c r="E7" s="5"/>
      <c r="F7" s="5">
        <v>165381</v>
      </c>
      <c r="G7" s="5"/>
      <c r="H7" s="5" t="e">
        <f>H6+#REF!+#REF!-#REF!-#REF!</f>
        <v>#REF!</v>
      </c>
      <c r="J7" s="6"/>
      <c r="K7" s="7"/>
      <c r="L7" s="5"/>
      <c r="O7" s="7"/>
      <c r="P7" s="8"/>
    </row>
    <row r="8" spans="1:21" ht="15.75" customHeight="1" x14ac:dyDescent="0.2">
      <c r="A8" s="1">
        <v>4</v>
      </c>
      <c r="B8" s="1"/>
      <c r="C8" s="18"/>
      <c r="D8" s="5"/>
      <c r="E8" s="5"/>
      <c r="F8" s="5"/>
      <c r="G8" s="5"/>
      <c r="H8" s="5" t="e">
        <f t="shared" ref="H8:H11" si="0">H7+D7+F7-E7-G7</f>
        <v>#REF!</v>
      </c>
      <c r="J8" s="6"/>
      <c r="K8" s="7"/>
      <c r="L8" s="5"/>
      <c r="O8" s="7"/>
    </row>
    <row r="9" spans="1:21" ht="15.75" customHeight="1" x14ac:dyDescent="0.2">
      <c r="A9" s="1">
        <v>5</v>
      </c>
      <c r="B9" s="1">
        <v>4</v>
      </c>
      <c r="C9" s="18" t="s">
        <v>152</v>
      </c>
      <c r="D9" s="5"/>
      <c r="E9" s="5"/>
      <c r="F9" s="5"/>
      <c r="G9" s="5">
        <v>792500</v>
      </c>
      <c r="H9" s="5" t="e">
        <f t="shared" si="0"/>
        <v>#REF!</v>
      </c>
      <c r="J9" s="6"/>
      <c r="K9" s="7"/>
      <c r="L9" s="5"/>
      <c r="M9" s="7"/>
      <c r="O9" s="7"/>
      <c r="P9" s="7"/>
      <c r="Q9" s="7"/>
    </row>
    <row r="10" spans="1:21" ht="15.75" customHeight="1" x14ac:dyDescent="0.2">
      <c r="A10" s="1">
        <v>6</v>
      </c>
      <c r="B10" s="1">
        <v>5</v>
      </c>
      <c r="C10" s="18" t="s">
        <v>153</v>
      </c>
      <c r="D10" s="5"/>
      <c r="E10" s="5"/>
      <c r="F10" s="5"/>
      <c r="G10" s="5">
        <v>106500</v>
      </c>
      <c r="H10" s="5" t="e">
        <f t="shared" si="0"/>
        <v>#REF!</v>
      </c>
      <c r="J10" s="6"/>
      <c r="K10" s="7"/>
      <c r="L10" s="5"/>
      <c r="O10" s="7"/>
    </row>
    <row r="11" spans="1:21" ht="15.75" customHeight="1" x14ac:dyDescent="0.2">
      <c r="A11" s="1">
        <v>7</v>
      </c>
      <c r="B11" s="1">
        <v>7</v>
      </c>
      <c r="C11" s="18" t="s">
        <v>154</v>
      </c>
      <c r="D11" s="5"/>
      <c r="E11" s="5"/>
      <c r="F11" s="5">
        <v>760638</v>
      </c>
      <c r="G11" s="5"/>
      <c r="H11" s="5" t="e">
        <f t="shared" si="0"/>
        <v>#REF!</v>
      </c>
      <c r="J11" s="6"/>
      <c r="K11" s="7"/>
      <c r="L11" s="5"/>
      <c r="O11" s="7"/>
      <c r="P11" s="8"/>
    </row>
    <row r="12" spans="1:21" ht="15.75" customHeight="1" x14ac:dyDescent="0.2">
      <c r="A12" s="1">
        <v>8</v>
      </c>
      <c r="B12" s="1">
        <v>7</v>
      </c>
      <c r="C12" s="18" t="s">
        <v>155</v>
      </c>
      <c r="D12" s="5">
        <v>2602000</v>
      </c>
      <c r="E12" s="5"/>
      <c r="F12" s="5"/>
      <c r="G12" s="5"/>
      <c r="H12" s="5" t="e">
        <f>H11+#REF!+#REF!-#REF!-#REF!</f>
        <v>#REF!</v>
      </c>
      <c r="J12" s="6"/>
      <c r="K12" s="7"/>
      <c r="L12" s="5"/>
      <c r="O12" s="7"/>
      <c r="P12" s="8"/>
    </row>
    <row r="13" spans="1:21" ht="15.75" customHeight="1" x14ac:dyDescent="0.2">
      <c r="A13" s="1">
        <v>9</v>
      </c>
      <c r="B13" s="1">
        <v>7</v>
      </c>
      <c r="C13" s="18" t="s">
        <v>18</v>
      </c>
      <c r="D13" s="5"/>
      <c r="E13" s="5"/>
      <c r="F13" s="5"/>
      <c r="G13" s="5">
        <v>169700</v>
      </c>
      <c r="H13" s="5" t="e">
        <f>H12+D11+F11-E11-G11</f>
        <v>#REF!</v>
      </c>
      <c r="J13" s="6"/>
      <c r="K13" s="7"/>
      <c r="L13" s="5"/>
      <c r="O13" s="7"/>
      <c r="P13" s="8"/>
      <c r="T13" s="7"/>
    </row>
    <row r="14" spans="1:21" ht="15.75" customHeight="1" x14ac:dyDescent="0.2">
      <c r="A14" s="1">
        <v>10</v>
      </c>
      <c r="B14" s="1">
        <v>13</v>
      </c>
      <c r="C14" s="18" t="s">
        <v>156</v>
      </c>
      <c r="D14" s="5"/>
      <c r="E14" s="5"/>
      <c r="F14" s="5">
        <v>878921</v>
      </c>
      <c r="G14" s="5"/>
      <c r="H14" s="5" t="e">
        <f>H13+#REF!+#REF!-#REF!-G14</f>
        <v>#REF!</v>
      </c>
      <c r="J14" s="6"/>
      <c r="K14" s="7"/>
      <c r="L14" s="5"/>
      <c r="O14" s="7"/>
    </row>
    <row r="15" spans="1:21" ht="15.75" customHeight="1" x14ac:dyDescent="0.2">
      <c r="A15" s="1">
        <v>11</v>
      </c>
      <c r="B15" s="1">
        <v>13</v>
      </c>
      <c r="C15" s="18" t="s">
        <v>157</v>
      </c>
      <c r="D15" s="5">
        <v>2686000</v>
      </c>
      <c r="E15" s="5"/>
      <c r="F15" s="5"/>
      <c r="G15" s="5"/>
      <c r="H15" s="5" t="e">
        <f t="shared" ref="H15:H18" si="1">H14+#REF!+#REF!-#REF!-#REF!</f>
        <v>#REF!</v>
      </c>
      <c r="J15" s="6"/>
      <c r="K15" s="7"/>
      <c r="L15" s="5"/>
      <c r="O15" s="7"/>
    </row>
    <row r="16" spans="1:21" ht="15.75" customHeight="1" x14ac:dyDescent="0.2">
      <c r="A16" s="1">
        <v>12</v>
      </c>
      <c r="B16" s="1">
        <v>13</v>
      </c>
      <c r="C16" s="18" t="s">
        <v>158</v>
      </c>
      <c r="D16" s="5"/>
      <c r="E16" s="5"/>
      <c r="F16" s="5"/>
      <c r="G16" s="5">
        <v>290500</v>
      </c>
      <c r="H16" s="5" t="e">
        <f t="shared" si="1"/>
        <v>#REF!</v>
      </c>
      <c r="J16" s="6"/>
      <c r="K16" s="7"/>
      <c r="L16" s="5"/>
      <c r="M16" s="7"/>
      <c r="O16" s="7"/>
      <c r="P16" s="10"/>
      <c r="Q16" s="7"/>
    </row>
    <row r="17" spans="1:17" ht="15.75" customHeight="1" x14ac:dyDescent="0.2">
      <c r="A17" s="1">
        <v>13</v>
      </c>
      <c r="B17" s="1">
        <v>15</v>
      </c>
      <c r="C17" s="18" t="s">
        <v>32</v>
      </c>
      <c r="D17" s="5"/>
      <c r="E17" s="5"/>
      <c r="F17" s="5"/>
      <c r="G17" s="5">
        <v>367500</v>
      </c>
      <c r="H17" s="5" t="e">
        <f t="shared" si="1"/>
        <v>#REF!</v>
      </c>
      <c r="J17" s="6"/>
      <c r="K17" s="7"/>
      <c r="L17" s="5"/>
      <c r="O17" s="7"/>
      <c r="P17" s="8"/>
    </row>
    <row r="18" spans="1:17" ht="15.75" customHeight="1" x14ac:dyDescent="0.2">
      <c r="A18" s="1">
        <v>14</v>
      </c>
      <c r="B18" s="1">
        <v>17</v>
      </c>
      <c r="C18" s="18" t="s">
        <v>159</v>
      </c>
      <c r="D18" s="5"/>
      <c r="E18" s="5"/>
      <c r="F18" s="5">
        <v>870861</v>
      </c>
      <c r="G18" s="5"/>
      <c r="H18" s="5" t="e">
        <f t="shared" si="1"/>
        <v>#REF!</v>
      </c>
      <c r="J18" s="6"/>
      <c r="K18" s="7"/>
      <c r="L18" s="5"/>
      <c r="O18" s="7"/>
    </row>
    <row r="19" spans="1:17" ht="15.75" customHeight="1" x14ac:dyDescent="0.2">
      <c r="A19" s="1">
        <v>15</v>
      </c>
      <c r="B19" s="1">
        <v>19</v>
      </c>
      <c r="C19" s="18" t="s">
        <v>160</v>
      </c>
      <c r="D19" s="5"/>
      <c r="E19" s="5"/>
      <c r="F19" s="5"/>
      <c r="G19" s="5">
        <v>706500</v>
      </c>
      <c r="H19" s="5" t="e">
        <f t="shared" ref="H19:H20" si="2">H18+D12+F12-E12-G12</f>
        <v>#REF!</v>
      </c>
      <c r="J19" s="6"/>
      <c r="K19" s="7"/>
      <c r="L19" s="5"/>
      <c r="O19" s="7"/>
    </row>
    <row r="20" spans="1:17" ht="15.75" customHeight="1" x14ac:dyDescent="0.2">
      <c r="A20" s="1">
        <v>16</v>
      </c>
      <c r="B20" s="15">
        <v>19</v>
      </c>
      <c r="C20" s="18" t="s">
        <v>161</v>
      </c>
      <c r="D20" s="5"/>
      <c r="E20" s="5">
        <v>100000</v>
      </c>
      <c r="F20" s="5"/>
      <c r="G20" s="5"/>
      <c r="H20" s="5" t="e">
        <f t="shared" si="2"/>
        <v>#REF!</v>
      </c>
      <c r="J20" s="6"/>
      <c r="K20" s="7"/>
      <c r="L20" s="5"/>
      <c r="O20" s="7"/>
      <c r="P20" s="8"/>
    </row>
    <row r="21" spans="1:17" ht="15.75" customHeight="1" x14ac:dyDescent="0.2">
      <c r="A21" s="1">
        <v>17</v>
      </c>
      <c r="B21" s="1">
        <v>20</v>
      </c>
      <c r="C21" s="18" t="s">
        <v>162</v>
      </c>
      <c r="D21" s="5"/>
      <c r="E21" s="5"/>
      <c r="F21" s="5">
        <v>774540</v>
      </c>
      <c r="G21" s="5"/>
      <c r="H21" s="5" t="e">
        <f t="shared" ref="H21:H23" si="3">H20+#REF!+#REF!-#REF!-#REF!</f>
        <v>#REF!</v>
      </c>
      <c r="J21" s="6"/>
      <c r="K21" s="7"/>
      <c r="L21" s="5"/>
      <c r="O21" s="7"/>
    </row>
    <row r="22" spans="1:17" ht="15.75" customHeight="1" x14ac:dyDescent="0.2">
      <c r="A22" s="1">
        <v>18</v>
      </c>
      <c r="B22" s="1">
        <v>20</v>
      </c>
      <c r="C22" s="18" t="s">
        <v>163</v>
      </c>
      <c r="D22" s="5">
        <v>420000</v>
      </c>
      <c r="H22" s="5" t="e">
        <f t="shared" si="3"/>
        <v>#REF!</v>
      </c>
      <c r="J22" s="6"/>
      <c r="K22" s="7"/>
      <c r="L22" s="5"/>
      <c r="O22" s="7"/>
    </row>
    <row r="23" spans="1:17" ht="15.75" customHeight="1" x14ac:dyDescent="0.2">
      <c r="A23" s="1">
        <v>19</v>
      </c>
      <c r="B23" s="1">
        <v>21</v>
      </c>
      <c r="C23" s="18" t="s">
        <v>164</v>
      </c>
      <c r="D23" s="5"/>
      <c r="E23" s="5"/>
      <c r="F23" s="5">
        <v>133062</v>
      </c>
      <c r="G23" s="5"/>
      <c r="H23" s="5" t="e">
        <f t="shared" si="3"/>
        <v>#REF!</v>
      </c>
      <c r="J23" s="6"/>
      <c r="K23" s="7"/>
      <c r="L23" s="5"/>
      <c r="M23" s="7"/>
      <c r="O23" s="7"/>
      <c r="P23" s="7"/>
      <c r="Q23" s="7"/>
    </row>
    <row r="24" spans="1:17" ht="15.75" customHeight="1" x14ac:dyDescent="0.2">
      <c r="A24" s="1">
        <v>20</v>
      </c>
      <c r="B24" s="1">
        <v>21</v>
      </c>
      <c r="C24" s="18" t="s">
        <v>165</v>
      </c>
      <c r="D24" s="5">
        <v>3145000</v>
      </c>
      <c r="E24" s="5"/>
      <c r="F24" s="5"/>
      <c r="G24" s="5"/>
      <c r="H24" s="5" t="e">
        <f>H23+D14+F14-E14-#REF!</f>
        <v>#REF!</v>
      </c>
      <c r="J24" s="6"/>
      <c r="K24" s="7"/>
      <c r="L24" s="5"/>
      <c r="O24" s="7"/>
    </row>
    <row r="25" spans="1:17" ht="15.75" customHeight="1" x14ac:dyDescent="0.2">
      <c r="A25" s="1">
        <v>21</v>
      </c>
      <c r="B25" s="1">
        <v>21</v>
      </c>
      <c r="C25" s="18" t="s">
        <v>166</v>
      </c>
      <c r="D25" s="5"/>
      <c r="E25" s="5">
        <v>39000</v>
      </c>
      <c r="F25" s="5"/>
      <c r="G25" s="5"/>
      <c r="H25" s="5" t="e">
        <f t="shared" ref="H25:H29" si="4">H24+#REF!+#REF!-#REF!-#REF!</f>
        <v>#REF!</v>
      </c>
      <c r="J25" s="6"/>
      <c r="K25" s="7"/>
      <c r="L25" s="5"/>
      <c r="O25" s="7"/>
    </row>
    <row r="26" spans="1:17" ht="15.75" customHeight="1" x14ac:dyDescent="0.2">
      <c r="A26" s="1">
        <v>22</v>
      </c>
      <c r="B26" s="1"/>
      <c r="C26" s="18"/>
      <c r="D26" s="5"/>
      <c r="E26" s="5"/>
      <c r="F26" s="5"/>
      <c r="G26" s="5"/>
      <c r="H26" s="5" t="e">
        <f t="shared" si="4"/>
        <v>#REF!</v>
      </c>
      <c r="J26" s="6"/>
      <c r="K26" s="7"/>
      <c r="L26" s="5"/>
      <c r="O26" s="7"/>
      <c r="P26" s="8"/>
    </row>
    <row r="27" spans="1:17" ht="15.75" customHeight="1" x14ac:dyDescent="0.2">
      <c r="A27" s="1">
        <v>23</v>
      </c>
      <c r="B27" s="1">
        <v>22</v>
      </c>
      <c r="C27" s="18" t="s">
        <v>167</v>
      </c>
      <c r="D27" s="5"/>
      <c r="E27" s="5"/>
      <c r="F27" s="5"/>
      <c r="G27" s="5">
        <v>1913770</v>
      </c>
      <c r="H27" s="5" t="e">
        <f t="shared" si="4"/>
        <v>#REF!</v>
      </c>
      <c r="J27" s="6"/>
      <c r="K27" s="7"/>
      <c r="L27" s="5"/>
      <c r="O27" s="7"/>
    </row>
    <row r="28" spans="1:17" ht="15.75" customHeight="1" x14ac:dyDescent="0.2">
      <c r="A28" s="1">
        <v>24</v>
      </c>
      <c r="B28" s="1">
        <v>24</v>
      </c>
      <c r="C28" s="18" t="s">
        <v>168</v>
      </c>
      <c r="D28" s="5"/>
      <c r="E28" s="5"/>
      <c r="F28" s="5">
        <v>122139</v>
      </c>
      <c r="G28" s="5"/>
      <c r="H28" s="5" t="e">
        <f t="shared" si="4"/>
        <v>#REF!</v>
      </c>
      <c r="J28" s="6"/>
      <c r="K28" s="7"/>
      <c r="L28" s="5"/>
      <c r="O28" s="7"/>
    </row>
    <row r="29" spans="1:17" ht="15.75" customHeight="1" x14ac:dyDescent="0.2">
      <c r="A29" s="1">
        <v>25</v>
      </c>
      <c r="B29" s="1">
        <v>25</v>
      </c>
      <c r="C29" s="18" t="s">
        <v>169</v>
      </c>
      <c r="D29" s="5">
        <v>1653000</v>
      </c>
      <c r="E29" s="5"/>
      <c r="F29" s="5"/>
      <c r="G29" s="5"/>
      <c r="H29" s="5" t="e">
        <f t="shared" si="4"/>
        <v>#REF!</v>
      </c>
      <c r="J29" s="6"/>
      <c r="K29" s="7"/>
      <c r="L29" s="5"/>
      <c r="O29" s="7"/>
      <c r="P29" s="8"/>
    </row>
    <row r="30" spans="1:17" ht="15.75" customHeight="1" x14ac:dyDescent="0.2">
      <c r="A30" s="1">
        <v>26</v>
      </c>
      <c r="B30" s="1">
        <v>25</v>
      </c>
      <c r="C30" s="18" t="s">
        <v>170</v>
      </c>
      <c r="D30" s="5"/>
      <c r="E30" s="5">
        <v>15000</v>
      </c>
      <c r="F30" s="5"/>
      <c r="G30" s="5"/>
      <c r="H30" s="5" t="e">
        <f t="shared" ref="H30:H31" si="5">H29+D15+F15-E15-G15</f>
        <v>#REF!</v>
      </c>
      <c r="J30" s="6"/>
      <c r="K30" s="7"/>
      <c r="O30" s="7"/>
    </row>
    <row r="31" spans="1:17" ht="15.75" customHeight="1" x14ac:dyDescent="0.2">
      <c r="A31" s="1">
        <v>27</v>
      </c>
      <c r="B31" s="1">
        <v>26</v>
      </c>
      <c r="C31" s="18" t="s">
        <v>171</v>
      </c>
      <c r="D31" s="5"/>
      <c r="E31" s="5">
        <v>7850000</v>
      </c>
      <c r="F31" s="5">
        <v>7850000</v>
      </c>
      <c r="G31" s="5"/>
      <c r="H31" s="5" t="e">
        <f t="shared" si="5"/>
        <v>#REF!</v>
      </c>
      <c r="J31" s="6"/>
      <c r="K31" s="7"/>
      <c r="O31" s="7"/>
    </row>
    <row r="32" spans="1:17" ht="15.75" customHeight="1" x14ac:dyDescent="0.2">
      <c r="A32" s="1">
        <v>28</v>
      </c>
      <c r="B32" s="1">
        <v>26</v>
      </c>
      <c r="C32" s="18" t="s">
        <v>172</v>
      </c>
      <c r="D32" s="5"/>
      <c r="E32" s="5">
        <v>150000</v>
      </c>
      <c r="F32" s="5"/>
      <c r="G32" s="5"/>
      <c r="H32" s="5" t="e">
        <f>H31+#REF!+#REF!-#REF!-#REF!</f>
        <v>#REF!</v>
      </c>
      <c r="J32" s="6"/>
      <c r="K32" s="7"/>
      <c r="O32" s="7"/>
    </row>
    <row r="33" spans="1:21" ht="15.75" customHeight="1" x14ac:dyDescent="0.2">
      <c r="A33" s="1">
        <v>29</v>
      </c>
      <c r="B33" s="1">
        <v>26</v>
      </c>
      <c r="C33" s="18" t="s">
        <v>173</v>
      </c>
      <c r="D33" s="5">
        <v>580000</v>
      </c>
      <c r="E33" s="5"/>
      <c r="F33" s="5"/>
      <c r="G33" s="5"/>
      <c r="H33" s="5"/>
      <c r="J33" s="6"/>
      <c r="K33" s="7"/>
      <c r="O33" s="7"/>
    </row>
    <row r="34" spans="1:21" ht="15.75" customHeight="1" x14ac:dyDescent="0.2">
      <c r="A34" s="1">
        <v>30</v>
      </c>
      <c r="B34" s="1">
        <v>27</v>
      </c>
      <c r="C34" s="18" t="s">
        <v>174</v>
      </c>
      <c r="D34" s="5"/>
      <c r="E34" s="5"/>
      <c r="F34" s="5">
        <v>718939</v>
      </c>
      <c r="G34" s="5"/>
      <c r="H34" s="5" t="e">
        <f>H33+#REF!+#REF!-#REF!-#REF!</f>
        <v>#REF!</v>
      </c>
      <c r="J34" s="6"/>
      <c r="K34" s="7"/>
      <c r="O34" s="7"/>
      <c r="Q34" s="5"/>
      <c r="R34" s="7"/>
      <c r="S34" s="7"/>
      <c r="T34" s="7"/>
      <c r="U34" s="7"/>
    </row>
    <row r="35" spans="1:21" ht="15.75" customHeight="1" x14ac:dyDescent="0.2">
      <c r="A35" s="1">
        <v>31</v>
      </c>
      <c r="B35" s="1">
        <v>27</v>
      </c>
      <c r="C35" s="18" t="s">
        <v>175</v>
      </c>
      <c r="D35" s="5">
        <v>373000</v>
      </c>
      <c r="E35" s="5"/>
      <c r="F35" s="5"/>
      <c r="G35" s="5"/>
      <c r="H35" s="5" t="e">
        <f>H34+D17+F17-E17-G17</f>
        <v>#REF!</v>
      </c>
      <c r="J35" s="6"/>
      <c r="K35" s="7"/>
    </row>
    <row r="36" spans="1:21" ht="15.75" customHeight="1" x14ac:dyDescent="0.2">
      <c r="A36" s="1">
        <v>32</v>
      </c>
      <c r="B36" s="1">
        <v>27</v>
      </c>
      <c r="C36" s="19" t="s">
        <v>176</v>
      </c>
      <c r="D36" s="5"/>
      <c r="E36" s="5">
        <v>814000</v>
      </c>
      <c r="F36" s="5"/>
      <c r="G36" s="5"/>
      <c r="H36" s="5" t="e">
        <f>H35+#REF!+#REF!-#REF!-#REF!</f>
        <v>#REF!</v>
      </c>
      <c r="Q36" s="7"/>
      <c r="R36" s="7"/>
      <c r="S36" s="7"/>
      <c r="T36" s="7"/>
      <c r="U36" s="7"/>
    </row>
    <row r="37" spans="1:21" ht="15.75" customHeight="1" x14ac:dyDescent="0.2">
      <c r="A37" s="1">
        <v>33</v>
      </c>
      <c r="B37" s="1">
        <v>28</v>
      </c>
      <c r="C37" s="18" t="s">
        <v>177</v>
      </c>
      <c r="D37" s="5"/>
      <c r="E37" s="5">
        <v>1550000</v>
      </c>
      <c r="F37" s="5"/>
      <c r="G37" s="5">
        <v>620000</v>
      </c>
      <c r="H37" s="5" t="e">
        <f t="shared" ref="H37:H40" si="6">H36+D18+F18-E18-G18</f>
        <v>#REF!</v>
      </c>
    </row>
    <row r="38" spans="1:21" ht="15.75" customHeight="1" x14ac:dyDescent="0.2">
      <c r="A38" s="1">
        <v>34</v>
      </c>
      <c r="B38" s="1">
        <v>30</v>
      </c>
      <c r="C38" s="1" t="s">
        <v>178</v>
      </c>
      <c r="D38" s="5">
        <v>406000</v>
      </c>
      <c r="E38" s="5"/>
      <c r="F38" s="5"/>
      <c r="G38" s="5"/>
      <c r="H38" s="5" t="e">
        <f t="shared" si="6"/>
        <v>#REF!</v>
      </c>
      <c r="M38" s="1"/>
      <c r="N38" s="1"/>
      <c r="O38" s="1"/>
    </row>
    <row r="39" spans="1:21" ht="15.75" customHeight="1" x14ac:dyDescent="0.2">
      <c r="A39" s="1">
        <v>35</v>
      </c>
      <c r="B39" s="1">
        <v>30</v>
      </c>
      <c r="C39" s="1" t="s">
        <v>179</v>
      </c>
      <c r="D39" s="5">
        <v>135048</v>
      </c>
      <c r="E39" s="5"/>
      <c r="F39" s="5">
        <v>620000</v>
      </c>
      <c r="H39" s="5" t="e">
        <f t="shared" si="6"/>
        <v>#REF!</v>
      </c>
      <c r="L39" s="1"/>
      <c r="M39" s="1"/>
      <c r="N39" s="7"/>
      <c r="O39" s="5"/>
      <c r="P39" s="7"/>
    </row>
    <row r="40" spans="1:21" ht="15.75" customHeight="1" x14ac:dyDescent="0.2">
      <c r="A40" s="1">
        <v>36</v>
      </c>
      <c r="B40" s="1">
        <v>30</v>
      </c>
      <c r="C40" s="1" t="s">
        <v>177</v>
      </c>
      <c r="D40" s="5"/>
      <c r="E40" s="5"/>
      <c r="F40" s="5"/>
      <c r="G40" s="5">
        <v>1100000</v>
      </c>
      <c r="H40" s="5" t="e">
        <f t="shared" si="6"/>
        <v>#REF!</v>
      </c>
      <c r="L40" s="1"/>
      <c r="M40" s="1"/>
      <c r="N40" s="7"/>
      <c r="O40" s="5"/>
      <c r="P40" s="7"/>
    </row>
    <row r="41" spans="1:21" ht="15.75" customHeight="1" x14ac:dyDescent="0.2">
      <c r="A41" s="1">
        <v>37</v>
      </c>
      <c r="B41" s="1">
        <v>30</v>
      </c>
      <c r="C41" s="1" t="s">
        <v>180</v>
      </c>
      <c r="D41" s="5"/>
      <c r="E41" s="5"/>
      <c r="F41" s="5"/>
      <c r="G41" s="5">
        <v>4206000</v>
      </c>
      <c r="H41" s="5" t="e">
        <f>H40+D23+F23-E23-G23</f>
        <v>#REF!</v>
      </c>
      <c r="L41" s="1"/>
      <c r="M41" s="1"/>
      <c r="N41" s="7"/>
      <c r="O41" s="5"/>
      <c r="P41" s="7"/>
    </row>
    <row r="42" spans="1:21" ht="15.75" customHeight="1" x14ac:dyDescent="0.2">
      <c r="A42" s="1">
        <v>38</v>
      </c>
      <c r="B42" s="1">
        <v>30</v>
      </c>
      <c r="C42" s="1" t="s">
        <v>181</v>
      </c>
      <c r="D42" s="5"/>
      <c r="E42" s="5"/>
      <c r="F42" s="5"/>
      <c r="G42" s="5">
        <v>268090</v>
      </c>
      <c r="H42" s="5" t="e">
        <f t="shared" ref="H42:H43" si="7">H41+#REF!+#REF!-#REF!-#REF!</f>
        <v>#REF!</v>
      </c>
      <c r="L42" s="1"/>
      <c r="M42" s="1"/>
      <c r="N42" s="7"/>
      <c r="O42" s="5"/>
      <c r="P42" s="7"/>
    </row>
    <row r="43" spans="1:21" ht="15.75" customHeight="1" x14ac:dyDescent="0.2">
      <c r="A43" s="1">
        <v>39</v>
      </c>
      <c r="B43" s="1">
        <v>30</v>
      </c>
      <c r="C43" s="1" t="s">
        <v>182</v>
      </c>
      <c r="D43" s="5"/>
      <c r="E43" s="5"/>
      <c r="F43" s="5">
        <v>234348</v>
      </c>
      <c r="G43" s="5"/>
      <c r="H43" s="5" t="e">
        <f t="shared" si="7"/>
        <v>#REF!</v>
      </c>
      <c r="N43" s="7"/>
      <c r="O43" s="5"/>
      <c r="P43" s="7"/>
    </row>
    <row r="44" spans="1:21" ht="15.75" customHeight="1" x14ac:dyDescent="0.2">
      <c r="A44" s="1">
        <v>40</v>
      </c>
      <c r="H44" s="5" t="e">
        <f>H43+#REF!+#REF!-#REF!-G43</f>
        <v>#REF!</v>
      </c>
    </row>
    <row r="45" spans="1:21" ht="15.75" customHeight="1" x14ac:dyDescent="0.2">
      <c r="A45" s="1">
        <v>41</v>
      </c>
      <c r="B45" s="1"/>
      <c r="C45" s="1"/>
      <c r="D45" s="5"/>
      <c r="E45" s="5"/>
      <c r="F45" s="5"/>
      <c r="G45" s="5"/>
      <c r="H45" s="5" t="e">
        <f t="shared" ref="H45:H47" si="8">H44+D45+F45-E45-G45</f>
        <v>#REF!</v>
      </c>
    </row>
    <row r="46" spans="1:21" ht="15.75" customHeight="1" x14ac:dyDescent="0.2">
      <c r="A46" s="1">
        <v>42</v>
      </c>
      <c r="B46" s="1"/>
      <c r="C46" s="1"/>
      <c r="D46" s="5"/>
      <c r="E46" s="5"/>
      <c r="F46" s="5"/>
      <c r="G46" s="5"/>
      <c r="H46" s="5" t="e">
        <f t="shared" si="8"/>
        <v>#REF!</v>
      </c>
    </row>
    <row r="47" spans="1:21" ht="15.75" customHeight="1" x14ac:dyDescent="0.2">
      <c r="A47" s="1">
        <v>43</v>
      </c>
      <c r="B47" s="1"/>
      <c r="C47" s="1"/>
      <c r="D47" s="5"/>
      <c r="E47" s="5"/>
      <c r="F47" s="5"/>
      <c r="G47" s="5"/>
      <c r="H47" s="5" t="e">
        <f t="shared" si="8"/>
        <v>#REF!</v>
      </c>
    </row>
    <row r="48" spans="1:21" ht="15.75" customHeight="1" x14ac:dyDescent="0.2">
      <c r="A48" s="1">
        <v>44</v>
      </c>
      <c r="H48" s="5" t="e">
        <f>H47+D24+F24-E24-G24</f>
        <v>#REF!</v>
      </c>
    </row>
    <row r="49" spans="1:12" ht="15.75" customHeight="1" x14ac:dyDescent="0.2">
      <c r="A49" s="1">
        <v>45</v>
      </c>
      <c r="E49" s="5"/>
      <c r="F49" s="5"/>
      <c r="G49" s="5"/>
      <c r="H49" s="5" t="e">
        <f>H48+D22+F49-E49-G49</f>
        <v>#REF!</v>
      </c>
      <c r="L49" s="1"/>
    </row>
    <row r="50" spans="1:12" ht="15.75" customHeight="1" x14ac:dyDescent="0.2">
      <c r="A50" s="1">
        <v>46</v>
      </c>
      <c r="H50" s="5" t="e">
        <f t="shared" ref="H50:H52" si="9">H49+D25+F25-E25-G25</f>
        <v>#REF!</v>
      </c>
      <c r="L50" s="1"/>
    </row>
    <row r="51" spans="1:12" ht="15.75" customHeight="1" x14ac:dyDescent="0.2">
      <c r="A51" s="1">
        <v>47</v>
      </c>
      <c r="H51" s="5" t="e">
        <f t="shared" si="9"/>
        <v>#REF!</v>
      </c>
      <c r="L51" s="1"/>
    </row>
    <row r="52" spans="1:12" ht="15.75" customHeight="1" x14ac:dyDescent="0.2">
      <c r="A52" s="1">
        <v>48</v>
      </c>
      <c r="H52" s="5" t="e">
        <f t="shared" si="9"/>
        <v>#REF!</v>
      </c>
      <c r="L52" s="1"/>
    </row>
    <row r="53" spans="1:12" ht="15.75" customHeight="1" x14ac:dyDescent="0.2">
      <c r="A53" s="1">
        <v>49</v>
      </c>
      <c r="B53" s="1"/>
      <c r="C53" s="1"/>
      <c r="D53" s="5"/>
      <c r="E53" s="5"/>
      <c r="F53" s="5"/>
      <c r="G53" s="5"/>
      <c r="H53" s="5" t="e">
        <f t="shared" ref="H53:H54" si="10">H52+D53+F53-E53-G53</f>
        <v>#REF!</v>
      </c>
      <c r="L53" s="1"/>
    </row>
    <row r="54" spans="1:12" ht="15.75" customHeight="1" x14ac:dyDescent="0.2">
      <c r="A54" s="1">
        <v>50</v>
      </c>
      <c r="B54" s="1"/>
      <c r="C54" s="1"/>
      <c r="D54" s="5"/>
      <c r="E54" s="5"/>
      <c r="F54" s="5"/>
      <c r="G54" s="5"/>
      <c r="H54" s="5" t="e">
        <f t="shared" si="10"/>
        <v>#REF!</v>
      </c>
      <c r="L54" s="1"/>
    </row>
    <row r="55" spans="1:12" ht="15.75" customHeight="1" x14ac:dyDescent="0.2">
      <c r="A55" s="1">
        <v>51</v>
      </c>
      <c r="H55" s="5" t="e">
        <f>H54+D28+F28-E28-G28</f>
        <v>#REF!</v>
      </c>
      <c r="L55" s="1"/>
    </row>
    <row r="56" spans="1:12" ht="15.75" customHeight="1" x14ac:dyDescent="0.2">
      <c r="A56" s="1">
        <v>52</v>
      </c>
      <c r="B56" s="1"/>
      <c r="C56" s="1"/>
      <c r="D56" s="5"/>
      <c r="E56" s="5"/>
      <c r="F56" s="5"/>
      <c r="G56" s="5"/>
      <c r="H56" s="5" t="e">
        <f t="shared" ref="H56:H59" si="11">H55+D56+F56-E56-G56</f>
        <v>#REF!</v>
      </c>
      <c r="L56" s="1"/>
    </row>
    <row r="57" spans="1:12" ht="15.75" customHeight="1" x14ac:dyDescent="0.2">
      <c r="A57" s="1">
        <v>53</v>
      </c>
      <c r="B57" s="1"/>
      <c r="C57" s="1"/>
      <c r="D57" s="5"/>
      <c r="E57" s="5"/>
      <c r="F57" s="5"/>
      <c r="G57" s="5"/>
      <c r="H57" s="5" t="e">
        <f t="shared" si="11"/>
        <v>#REF!</v>
      </c>
    </row>
    <row r="58" spans="1:12" ht="15.75" customHeight="1" x14ac:dyDescent="0.2">
      <c r="A58" s="1">
        <v>54</v>
      </c>
      <c r="B58" s="1"/>
      <c r="C58" s="1"/>
      <c r="D58" s="5"/>
      <c r="E58" s="5"/>
      <c r="F58" s="5"/>
      <c r="G58" s="5"/>
      <c r="H58" s="5" t="e">
        <f t="shared" si="11"/>
        <v>#REF!</v>
      </c>
    </row>
    <row r="59" spans="1:12" ht="15.75" customHeight="1" x14ac:dyDescent="0.2">
      <c r="A59" s="1">
        <v>55</v>
      </c>
      <c r="B59" s="1"/>
      <c r="C59" s="1"/>
      <c r="D59" s="5"/>
      <c r="E59" s="5"/>
      <c r="F59" s="5"/>
      <c r="G59" s="5"/>
      <c r="H59" s="5" t="e">
        <f t="shared" si="11"/>
        <v>#REF!</v>
      </c>
    </row>
    <row r="60" spans="1:12" ht="15.75" customHeight="1" x14ac:dyDescent="0.2">
      <c r="A60" s="1">
        <v>56</v>
      </c>
      <c r="H60" s="5" t="e">
        <f t="shared" ref="H60:H63" si="12">H59+D29+F29-E29-G29</f>
        <v>#REF!</v>
      </c>
    </row>
    <row r="61" spans="1:12" ht="15.75" customHeight="1" x14ac:dyDescent="0.2">
      <c r="A61" s="1">
        <v>57</v>
      </c>
      <c r="H61" s="5" t="e">
        <f t="shared" si="12"/>
        <v>#REF!</v>
      </c>
    </row>
    <row r="62" spans="1:12" ht="15.75" customHeight="1" x14ac:dyDescent="0.2">
      <c r="A62" s="1">
        <v>58</v>
      </c>
      <c r="H62" s="5" t="e">
        <f t="shared" si="12"/>
        <v>#REF!</v>
      </c>
    </row>
    <row r="63" spans="1:12" ht="15.75" customHeight="1" x14ac:dyDescent="0.2">
      <c r="A63" s="1">
        <v>59</v>
      </c>
      <c r="H63" s="5" t="e">
        <f t="shared" si="12"/>
        <v>#REF!</v>
      </c>
    </row>
    <row r="64" spans="1:12" ht="15.75" customHeight="1" x14ac:dyDescent="0.2">
      <c r="A64" s="1">
        <v>60</v>
      </c>
      <c r="B64" s="1"/>
      <c r="C64" s="1"/>
      <c r="D64" s="5"/>
      <c r="E64" s="5"/>
      <c r="F64" s="5"/>
      <c r="G64" s="5"/>
      <c r="H64" s="5" t="e">
        <f t="shared" ref="H64:H65" si="13">H63+D64+F64-E64-G64</f>
        <v>#REF!</v>
      </c>
    </row>
    <row r="65" spans="1:10" ht="15.75" customHeight="1" x14ac:dyDescent="0.2">
      <c r="A65" s="1">
        <v>61</v>
      </c>
      <c r="B65" s="1"/>
      <c r="C65" s="1"/>
      <c r="D65" s="5"/>
      <c r="E65" s="5"/>
      <c r="F65" s="5"/>
      <c r="G65" s="5"/>
      <c r="H65" s="5" t="e">
        <f t="shared" si="13"/>
        <v>#REF!</v>
      </c>
    </row>
    <row r="66" spans="1:10" ht="15.75" customHeight="1" x14ac:dyDescent="0.2">
      <c r="A66" s="1">
        <v>62</v>
      </c>
      <c r="H66" s="5" t="e">
        <f>H65+D33+F33-E33-G33</f>
        <v>#REF!</v>
      </c>
    </row>
    <row r="67" spans="1:10" ht="15.75" customHeight="1" x14ac:dyDescent="0.2">
      <c r="A67" s="1">
        <v>63</v>
      </c>
      <c r="H67" s="5" t="e">
        <f>H66+#REF!+#REF!-#REF!-#REF!</f>
        <v>#REF!</v>
      </c>
    </row>
    <row r="68" spans="1:10" ht="15.75" customHeight="1" x14ac:dyDescent="0.2">
      <c r="A68" s="1">
        <v>64</v>
      </c>
      <c r="H68" s="5" t="e">
        <f t="shared" ref="H68:H69" si="14">H67+D34+F34-E34-G34</f>
        <v>#REF!</v>
      </c>
    </row>
    <row r="69" spans="1:10" ht="15.75" customHeight="1" x14ac:dyDescent="0.2">
      <c r="A69" s="1">
        <v>65</v>
      </c>
      <c r="H69" s="5" t="e">
        <f t="shared" si="14"/>
        <v>#REF!</v>
      </c>
    </row>
    <row r="70" spans="1:10" ht="15.75" customHeight="1" x14ac:dyDescent="0.2">
      <c r="A70" s="1">
        <v>66</v>
      </c>
      <c r="H70" s="5" t="e">
        <f t="shared" ref="H70:H72" si="15">H69+#REF!+#REF!-#REF!-#REF!</f>
        <v>#REF!</v>
      </c>
    </row>
    <row r="71" spans="1:10" ht="15.75" customHeight="1" x14ac:dyDescent="0.2">
      <c r="A71" s="1">
        <v>67</v>
      </c>
      <c r="H71" s="5" t="e">
        <f t="shared" si="15"/>
        <v>#REF!</v>
      </c>
    </row>
    <row r="72" spans="1:10" ht="15.75" customHeight="1" x14ac:dyDescent="0.2">
      <c r="A72" s="1">
        <v>68</v>
      </c>
      <c r="H72" s="5" t="e">
        <f t="shared" si="15"/>
        <v>#REF!</v>
      </c>
    </row>
    <row r="73" spans="1:10" ht="15.75" customHeight="1" x14ac:dyDescent="0.2">
      <c r="A73" s="1">
        <v>69</v>
      </c>
      <c r="H73" s="5" t="e">
        <f>H72+D36+F36-E36-G36</f>
        <v>#REF!</v>
      </c>
    </row>
    <row r="74" spans="1:10" ht="15.75" customHeight="1" x14ac:dyDescent="0.2">
      <c r="A74" s="1">
        <v>70</v>
      </c>
      <c r="H74" s="5" t="e">
        <f>H73+D43+F43-E43-#REF!</f>
        <v>#REF!</v>
      </c>
    </row>
    <row r="75" spans="1:10" ht="15.75" customHeight="1" x14ac:dyDescent="0.2">
      <c r="A75" s="1"/>
      <c r="H75" s="5" t="e">
        <f t="shared" ref="H75:H77" si="16">H74+#REF!+#REF!-#REF!-#REF!</f>
        <v>#REF!</v>
      </c>
    </row>
    <row r="76" spans="1:10" ht="15.75" customHeight="1" x14ac:dyDescent="0.2">
      <c r="A76" s="1">
        <v>72</v>
      </c>
      <c r="H76" s="5" t="e">
        <f t="shared" si="16"/>
        <v>#REF!</v>
      </c>
    </row>
    <row r="77" spans="1:10" ht="15.75" customHeight="1" x14ac:dyDescent="0.2">
      <c r="A77" s="1">
        <v>73</v>
      </c>
      <c r="H77" s="5" t="e">
        <f t="shared" si="16"/>
        <v>#REF!</v>
      </c>
    </row>
    <row r="78" spans="1:10" ht="15.75" customHeight="1" x14ac:dyDescent="0.2">
      <c r="A78" s="1">
        <v>74</v>
      </c>
      <c r="H78" s="5" t="e">
        <f>H77+#REF!+#REF!-#REF!-G37</f>
        <v>#REF!</v>
      </c>
    </row>
    <row r="79" spans="1:10" ht="15.75" customHeight="1" x14ac:dyDescent="0.2">
      <c r="A79" s="1">
        <v>75</v>
      </c>
      <c r="B79" s="1"/>
      <c r="C79" s="1"/>
      <c r="D79" s="5"/>
      <c r="E79" s="5"/>
      <c r="F79" s="5"/>
      <c r="G79" s="5"/>
      <c r="H79" s="5" t="e">
        <f>H78+#REF!+#REF!-#REF!-G79</f>
        <v>#REF!</v>
      </c>
      <c r="J79" s="5"/>
    </row>
    <row r="80" spans="1:10" ht="15.75" customHeight="1" x14ac:dyDescent="0.2">
      <c r="A80" s="1">
        <v>76</v>
      </c>
      <c r="H80" s="5" t="e">
        <f>H79+D37+F37-E37-G38</f>
        <v>#REF!</v>
      </c>
    </row>
    <row r="81" spans="1:11" ht="15.75" customHeight="1" x14ac:dyDescent="0.2">
      <c r="A81" s="1">
        <v>77</v>
      </c>
      <c r="H81" s="5" t="e">
        <f>H80+D79+F79-E79-F39</f>
        <v>#REF!</v>
      </c>
    </row>
    <row r="82" spans="1:11" ht="15.75" customHeight="1" x14ac:dyDescent="0.2">
      <c r="A82" s="1">
        <v>78</v>
      </c>
      <c r="G82" s="5"/>
      <c r="H82" s="5" t="e">
        <f>H81+D38+F38-E38-G82</f>
        <v>#REF!</v>
      </c>
      <c r="J82" s="5"/>
    </row>
    <row r="83" spans="1:11" ht="15.75" customHeight="1" x14ac:dyDescent="0.2">
      <c r="A83" s="1">
        <v>79</v>
      </c>
      <c r="G83" s="5"/>
      <c r="H83" s="5" t="e">
        <f>H82+#REF!+D39-E39-G83</f>
        <v>#REF!</v>
      </c>
    </row>
    <row r="84" spans="1:11" ht="15.75" customHeight="1" x14ac:dyDescent="0.2">
      <c r="A84" s="1">
        <v>80</v>
      </c>
      <c r="H84" s="5" t="e">
        <f t="shared" ref="H84:H85" si="17">H83+D40+F40-E40-G40</f>
        <v>#REF!</v>
      </c>
    </row>
    <row r="85" spans="1:11" ht="15.75" customHeight="1" x14ac:dyDescent="0.2">
      <c r="A85" s="1">
        <v>81</v>
      </c>
      <c r="H85" s="5" t="e">
        <f t="shared" si="17"/>
        <v>#REF!</v>
      </c>
    </row>
    <row r="86" spans="1:11" ht="15.75" customHeight="1" x14ac:dyDescent="0.2">
      <c r="A86" s="1">
        <v>82</v>
      </c>
      <c r="H86" s="5" t="e">
        <f>H85+#REF!+#REF!-#REF!-#REF!</f>
        <v>#REF!</v>
      </c>
    </row>
    <row r="87" spans="1:11" ht="15.75" customHeight="1" x14ac:dyDescent="0.2">
      <c r="A87" s="1">
        <v>83</v>
      </c>
      <c r="B87" s="1"/>
      <c r="C87" s="1"/>
      <c r="D87" s="5"/>
      <c r="E87" s="5"/>
      <c r="F87" s="5"/>
      <c r="G87" s="5"/>
      <c r="H87" s="5" t="e">
        <f t="shared" ref="H87:H90" si="18">H86+D87+F87-E87-G87</f>
        <v>#REF!</v>
      </c>
    </row>
    <row r="88" spans="1:11" ht="15.75" customHeight="1" x14ac:dyDescent="0.2">
      <c r="A88" s="1">
        <v>84</v>
      </c>
      <c r="B88" s="1"/>
      <c r="C88" s="1"/>
      <c r="D88" s="5"/>
      <c r="E88" s="5"/>
      <c r="F88" s="5"/>
      <c r="G88" s="5"/>
      <c r="H88" s="5" t="e">
        <f t="shared" si="18"/>
        <v>#REF!</v>
      </c>
    </row>
    <row r="89" spans="1:11" ht="15.75" customHeight="1" x14ac:dyDescent="0.2">
      <c r="A89" s="1">
        <v>85</v>
      </c>
      <c r="B89" s="1"/>
      <c r="C89" s="1"/>
      <c r="D89" s="5"/>
      <c r="E89" s="5"/>
      <c r="F89" s="5"/>
      <c r="G89" s="5"/>
      <c r="H89" s="5" t="e">
        <f t="shared" si="18"/>
        <v>#REF!</v>
      </c>
      <c r="I89" s="5" t="e">
        <f>SUM(G89+#REF!)</f>
        <v>#REF!</v>
      </c>
      <c r="K89" s="5"/>
    </row>
    <row r="90" spans="1:11" ht="15.75" customHeight="1" x14ac:dyDescent="0.2">
      <c r="A90" s="1">
        <v>86</v>
      </c>
      <c r="B90" s="1"/>
      <c r="C90" s="1"/>
      <c r="D90" s="5"/>
      <c r="E90" s="5"/>
      <c r="F90" s="5"/>
      <c r="G90" s="5"/>
      <c r="H90" s="5" t="e">
        <f t="shared" si="18"/>
        <v>#REF!</v>
      </c>
      <c r="I90" s="5">
        <f>SUM(G90+G40)</f>
        <v>1100000</v>
      </c>
      <c r="K90" s="5"/>
    </row>
    <row r="91" spans="1:11" ht="15.75" customHeight="1" x14ac:dyDescent="0.2">
      <c r="A91" s="1">
        <v>87</v>
      </c>
      <c r="B91" s="1"/>
      <c r="H91" s="5" t="e">
        <f>H90+D42+F42-E42-G42</f>
        <v>#REF!</v>
      </c>
    </row>
    <row r="92" spans="1:11" ht="15.75" customHeight="1" x14ac:dyDescent="0.2">
      <c r="A92" s="1">
        <v>88</v>
      </c>
      <c r="B92" s="1"/>
      <c r="C92" s="1"/>
      <c r="D92" s="5"/>
      <c r="E92" s="5"/>
      <c r="F92" s="5"/>
      <c r="G92" s="5"/>
      <c r="H92" s="5" t="e">
        <f t="shared" ref="H92:H105" si="19">H91+D92+F92-E92-G92</f>
        <v>#REF!</v>
      </c>
    </row>
    <row r="93" spans="1:11" ht="15.75" customHeight="1" x14ac:dyDescent="0.2">
      <c r="A93" s="1">
        <v>89</v>
      </c>
      <c r="B93" s="3"/>
      <c r="D93" s="5"/>
      <c r="E93" s="5"/>
      <c r="F93" s="5"/>
      <c r="G93" s="5"/>
      <c r="H93" s="5" t="e">
        <f t="shared" si="19"/>
        <v>#REF!</v>
      </c>
    </row>
    <row r="94" spans="1:11" ht="15.75" customHeight="1" x14ac:dyDescent="0.2">
      <c r="A94" s="1">
        <v>90</v>
      </c>
      <c r="B94" s="3"/>
      <c r="D94" s="5"/>
      <c r="E94" s="5"/>
      <c r="F94" s="5"/>
      <c r="G94" s="5"/>
      <c r="H94" s="5" t="e">
        <f t="shared" si="19"/>
        <v>#REF!</v>
      </c>
    </row>
    <row r="95" spans="1:11" ht="15.75" customHeight="1" x14ac:dyDescent="0.2">
      <c r="A95" s="1">
        <v>91</v>
      </c>
      <c r="B95" s="3"/>
      <c r="D95" s="5"/>
      <c r="E95" s="5"/>
      <c r="F95" s="5"/>
      <c r="G95" s="5"/>
      <c r="H95" s="5" t="e">
        <f t="shared" si="19"/>
        <v>#REF!</v>
      </c>
    </row>
    <row r="96" spans="1:11" ht="15.75" customHeight="1" x14ac:dyDescent="0.2">
      <c r="A96" s="1">
        <v>92</v>
      </c>
      <c r="B96" s="3"/>
      <c r="D96" s="5"/>
      <c r="E96" s="5"/>
      <c r="G96" s="5"/>
      <c r="H96" s="5" t="e">
        <f t="shared" si="19"/>
        <v>#REF!</v>
      </c>
    </row>
    <row r="97" spans="1:10" ht="15.75" customHeight="1" x14ac:dyDescent="0.2">
      <c r="A97" s="1">
        <v>93</v>
      </c>
      <c r="B97" s="3"/>
      <c r="D97" s="5"/>
      <c r="E97" s="5"/>
      <c r="F97" s="5"/>
      <c r="G97" s="5"/>
      <c r="H97" s="5" t="e">
        <f t="shared" si="19"/>
        <v>#REF!</v>
      </c>
    </row>
    <row r="98" spans="1:10" ht="15.75" customHeight="1" x14ac:dyDescent="0.2">
      <c r="A98" s="1">
        <v>94</v>
      </c>
      <c r="B98" s="3"/>
      <c r="D98" s="5"/>
      <c r="E98" s="5"/>
      <c r="F98" s="5"/>
      <c r="G98" s="5"/>
      <c r="H98" s="5" t="e">
        <f t="shared" si="19"/>
        <v>#REF!</v>
      </c>
    </row>
    <row r="99" spans="1:10" ht="15.75" customHeight="1" x14ac:dyDescent="0.2">
      <c r="A99" s="1">
        <v>95</v>
      </c>
      <c r="B99" s="3"/>
      <c r="D99" s="5"/>
      <c r="E99" s="5"/>
      <c r="F99" s="5"/>
      <c r="G99" s="5"/>
      <c r="H99" s="5" t="e">
        <f t="shared" si="19"/>
        <v>#REF!</v>
      </c>
    </row>
    <row r="100" spans="1:10" ht="15.75" customHeight="1" x14ac:dyDescent="0.2">
      <c r="A100" s="1">
        <v>96</v>
      </c>
      <c r="B100" s="3"/>
      <c r="D100" s="5"/>
      <c r="E100" s="5"/>
      <c r="F100" s="5"/>
      <c r="G100" s="5"/>
      <c r="H100" s="5" t="e">
        <f t="shared" si="19"/>
        <v>#REF!</v>
      </c>
    </row>
    <row r="101" spans="1:10" ht="15.75" customHeight="1" x14ac:dyDescent="0.2">
      <c r="A101" s="1">
        <v>97</v>
      </c>
      <c r="B101" s="3"/>
      <c r="E101" s="5"/>
      <c r="F101" s="5"/>
      <c r="G101" s="5"/>
      <c r="H101" s="5" t="e">
        <f t="shared" si="19"/>
        <v>#REF!</v>
      </c>
      <c r="J101" s="5"/>
    </row>
    <row r="102" spans="1:10" ht="15.75" customHeight="1" x14ac:dyDescent="0.2">
      <c r="A102" s="1">
        <v>98</v>
      </c>
      <c r="B102" s="3"/>
      <c r="D102" s="5"/>
      <c r="E102" s="5"/>
      <c r="F102" s="5"/>
      <c r="G102" s="5"/>
      <c r="H102" s="5" t="e">
        <f t="shared" si="19"/>
        <v>#REF!</v>
      </c>
    </row>
    <row r="103" spans="1:10" ht="15.75" customHeight="1" x14ac:dyDescent="0.2">
      <c r="A103" s="1">
        <v>99</v>
      </c>
      <c r="B103" s="3"/>
      <c r="D103" s="5"/>
      <c r="E103" s="5"/>
      <c r="F103" s="5"/>
      <c r="G103" s="5"/>
      <c r="H103" s="5" t="e">
        <f t="shared" si="19"/>
        <v>#REF!</v>
      </c>
    </row>
    <row r="104" spans="1:10" ht="15.75" customHeight="1" x14ac:dyDescent="0.2">
      <c r="A104" s="1">
        <v>100</v>
      </c>
      <c r="B104" s="3"/>
      <c r="D104" s="5"/>
      <c r="E104" s="5"/>
      <c r="F104" s="5"/>
      <c r="G104" s="5"/>
      <c r="H104" s="5" t="e">
        <f t="shared" si="19"/>
        <v>#REF!</v>
      </c>
    </row>
    <row r="105" spans="1:10" ht="15.75" customHeight="1" x14ac:dyDescent="0.2">
      <c r="A105" s="1">
        <v>101</v>
      </c>
      <c r="B105" s="3"/>
      <c r="G105" s="5"/>
      <c r="H105" s="5" t="e">
        <f t="shared" si="19"/>
        <v>#REF!</v>
      </c>
    </row>
    <row r="106" spans="1:10" ht="15.75" customHeight="1" x14ac:dyDescent="0.2">
      <c r="B106" s="122" t="s">
        <v>92</v>
      </c>
      <c r="C106" s="121"/>
      <c r="D106" s="5">
        <f t="shared" ref="D106:G106" si="20">SUM(D5:D105)</f>
        <v>12933048</v>
      </c>
      <c r="E106" s="5">
        <f t="shared" si="20"/>
        <v>11322000</v>
      </c>
      <c r="F106" s="5">
        <f t="shared" si="20"/>
        <v>13880457</v>
      </c>
      <c r="G106" s="5">
        <f t="shared" si="20"/>
        <v>10541060</v>
      </c>
      <c r="H106" s="5">
        <f>D106-E106+F106-G106</f>
        <v>4950445</v>
      </c>
    </row>
    <row r="107" spans="1:10" ht="15.75" customHeight="1" x14ac:dyDescent="0.2"/>
    <row r="108" spans="1:10" ht="15.75" customHeight="1" x14ac:dyDescent="0.2">
      <c r="D108" s="1" t="s">
        <v>93</v>
      </c>
      <c r="E108" s="5">
        <f>D106-E106</f>
        <v>1611048</v>
      </c>
    </row>
    <row r="109" spans="1:10" ht="15.75" customHeight="1" x14ac:dyDescent="0.2">
      <c r="D109" s="1" t="s">
        <v>94</v>
      </c>
      <c r="E109" s="5">
        <f>F106-G106</f>
        <v>3339397</v>
      </c>
    </row>
    <row r="110" spans="1:10" ht="15.75" customHeight="1" x14ac:dyDescent="0.2"/>
    <row r="111" spans="1:10" ht="15.75" customHeight="1" x14ac:dyDescent="0.2">
      <c r="D111" s="1" t="s">
        <v>95</v>
      </c>
      <c r="E111" s="5" t="e">
        <f>SUM(D7:D104)+SUM(F10:F105)-F31-#REF!</f>
        <v>#REF!</v>
      </c>
    </row>
    <row r="112" spans="1:10" ht="15.75" customHeight="1" x14ac:dyDescent="0.2"/>
    <row r="113" spans="5:5" ht="15.75" customHeight="1" x14ac:dyDescent="0.2"/>
    <row r="114" spans="5:5" ht="15.75" customHeight="1" x14ac:dyDescent="0.2"/>
    <row r="115" spans="5:5" ht="15.75" customHeight="1" x14ac:dyDescent="0.2">
      <c r="E115" s="17"/>
    </row>
    <row r="116" spans="5:5" ht="15.75" customHeight="1" x14ac:dyDescent="0.2"/>
    <row r="117" spans="5:5" ht="15.75" customHeight="1" x14ac:dyDescent="0.2"/>
    <row r="118" spans="5:5" ht="15.75" customHeight="1" x14ac:dyDescent="0.2"/>
    <row r="119" spans="5:5" ht="15.75" customHeight="1" x14ac:dyDescent="0.2"/>
    <row r="120" spans="5:5" ht="15.75" customHeight="1" x14ac:dyDescent="0.2"/>
    <row r="121" spans="5:5" ht="15.75" customHeight="1" x14ac:dyDescent="0.2"/>
    <row r="122" spans="5:5" ht="15.75" customHeight="1" x14ac:dyDescent="0.2"/>
    <row r="123" spans="5:5" ht="15.75" customHeight="1" x14ac:dyDescent="0.2"/>
    <row r="124" spans="5:5" ht="15.75" customHeight="1" x14ac:dyDescent="0.2"/>
    <row r="125" spans="5:5" ht="15.75" customHeight="1" x14ac:dyDescent="0.2"/>
    <row r="126" spans="5:5" ht="15.75" customHeight="1" x14ac:dyDescent="0.2"/>
    <row r="127" spans="5:5" ht="15.75" customHeight="1" x14ac:dyDescent="0.2"/>
    <row r="128" spans="5:5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H3:H4"/>
    <mergeCell ref="B106:C106"/>
    <mergeCell ref="A3:A4"/>
    <mergeCell ref="B3:B4"/>
    <mergeCell ref="C3:C4"/>
    <mergeCell ref="D3:E3"/>
    <mergeCell ref="F3:G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47"/>
  <sheetViews>
    <sheetView topLeftCell="A136" zoomScale="85" zoomScaleNormal="85" workbookViewId="0">
      <selection activeCell="D145" sqref="D145"/>
    </sheetView>
  </sheetViews>
  <sheetFormatPr defaultColWidth="14.42578125" defaultRowHeight="15" customHeight="1" x14ac:dyDescent="0.2"/>
  <cols>
    <col min="2" max="2" width="24.85546875" customWidth="1"/>
    <col min="3" max="3" width="7.140625" customWidth="1"/>
    <col min="4" max="4" width="21.5703125" customWidth="1"/>
    <col min="5" max="5" width="18.7109375" customWidth="1"/>
    <col min="6" max="6" width="2.5703125" customWidth="1"/>
    <col min="8" max="8" width="19.42578125" customWidth="1"/>
    <col min="9" max="9" width="13.42578125" customWidth="1"/>
    <col min="10" max="11" width="13.5703125" customWidth="1"/>
    <col min="12" max="12" width="10.7109375" customWidth="1"/>
  </cols>
  <sheetData>
    <row r="1" spans="1:6" ht="15" customHeight="1" x14ac:dyDescent="0.25">
      <c r="A1" s="123" t="s">
        <v>183</v>
      </c>
      <c r="B1" s="121"/>
      <c r="C1" s="121"/>
      <c r="D1" s="121"/>
      <c r="E1" s="121"/>
      <c r="F1" s="20"/>
    </row>
    <row r="2" spans="1:6" ht="15" customHeight="1" x14ac:dyDescent="0.25">
      <c r="A2" s="123" t="s">
        <v>184</v>
      </c>
      <c r="B2" s="121"/>
      <c r="C2" s="121"/>
      <c r="D2" s="121"/>
      <c r="E2" s="121"/>
      <c r="F2" s="20"/>
    </row>
    <row r="3" spans="1:6" ht="15" customHeight="1" x14ac:dyDescent="0.25">
      <c r="A3" s="123" t="s">
        <v>185</v>
      </c>
      <c r="B3" s="121"/>
      <c r="C3" s="121"/>
      <c r="D3" s="121"/>
      <c r="E3" s="121"/>
      <c r="F3" s="20"/>
    </row>
    <row r="4" spans="1:6" ht="12.75" x14ac:dyDescent="0.2">
      <c r="A4" s="21" t="s">
        <v>186</v>
      </c>
      <c r="B4" s="21" t="s">
        <v>187</v>
      </c>
      <c r="C4" s="21" t="s">
        <v>188</v>
      </c>
      <c r="D4" s="21" t="s">
        <v>189</v>
      </c>
      <c r="E4" s="21" t="s">
        <v>190</v>
      </c>
      <c r="F4" s="20"/>
    </row>
    <row r="5" spans="1:6" ht="12.75" x14ac:dyDescent="0.2">
      <c r="A5" s="22">
        <v>1</v>
      </c>
      <c r="B5" s="1" t="s">
        <v>191</v>
      </c>
      <c r="C5" s="1" t="s">
        <v>192</v>
      </c>
      <c r="D5" s="23">
        <f>'Laporan Keuangan Juni'!D5</f>
        <v>1115000</v>
      </c>
      <c r="E5" s="24"/>
      <c r="F5" s="20"/>
    </row>
    <row r="6" spans="1:6" ht="12.75" x14ac:dyDescent="0.2">
      <c r="A6" s="22"/>
      <c r="B6" s="1" t="s">
        <v>193</v>
      </c>
      <c r="C6" s="1" t="s">
        <v>192</v>
      </c>
      <c r="D6" s="23">
        <f>'Laporan Keuangan Juni'!F5</f>
        <v>539025</v>
      </c>
      <c r="E6" s="24"/>
      <c r="F6" s="20"/>
    </row>
    <row r="7" spans="1:6" ht="12.75" x14ac:dyDescent="0.2">
      <c r="A7" s="22"/>
      <c r="B7" s="1" t="s">
        <v>194</v>
      </c>
      <c r="C7" s="1" t="s">
        <v>192</v>
      </c>
      <c r="D7" s="25"/>
      <c r="E7" s="24">
        <f>D5+D6</f>
        <v>1654025</v>
      </c>
      <c r="F7" s="20"/>
    </row>
    <row r="8" spans="1:6" ht="12.75" x14ac:dyDescent="0.2">
      <c r="A8" s="22">
        <v>1</v>
      </c>
      <c r="B8" s="1" t="s">
        <v>191</v>
      </c>
      <c r="C8" s="1" t="s">
        <v>192</v>
      </c>
      <c r="D8" s="23">
        <f>'Laporan Keuangan Juni'!D6</f>
        <v>318000</v>
      </c>
      <c r="E8" s="24"/>
      <c r="F8" s="20"/>
    </row>
    <row r="9" spans="1:6" ht="12.75" x14ac:dyDescent="0.2">
      <c r="A9" s="22"/>
      <c r="B9" s="1" t="s">
        <v>195</v>
      </c>
      <c r="C9" s="1" t="s">
        <v>192</v>
      </c>
      <c r="D9" s="25"/>
      <c r="E9" s="24">
        <f>D8</f>
        <v>318000</v>
      </c>
      <c r="F9" s="20"/>
    </row>
    <row r="10" spans="1:6" ht="12.75" x14ac:dyDescent="0.2">
      <c r="A10" s="22">
        <v>1</v>
      </c>
      <c r="B10" s="1" t="s">
        <v>196</v>
      </c>
      <c r="C10" s="1" t="s">
        <v>192</v>
      </c>
      <c r="D10" s="23">
        <f>'Laporan Keuangan Juni'!D7</f>
        <v>283000</v>
      </c>
      <c r="E10" s="24"/>
      <c r="F10" s="20"/>
    </row>
    <row r="11" spans="1:6" ht="12.75" x14ac:dyDescent="0.2">
      <c r="A11" s="22"/>
      <c r="B11" s="1" t="s">
        <v>195</v>
      </c>
      <c r="C11" s="1" t="s">
        <v>192</v>
      </c>
      <c r="D11" s="25"/>
      <c r="E11" s="24">
        <f>D10</f>
        <v>283000</v>
      </c>
      <c r="F11" s="20"/>
    </row>
    <row r="12" spans="1:6" ht="12.75" x14ac:dyDescent="0.2">
      <c r="A12" s="22">
        <v>1</v>
      </c>
      <c r="B12" s="1" t="s">
        <v>197</v>
      </c>
      <c r="C12" s="1" t="s">
        <v>192</v>
      </c>
      <c r="D12" s="23">
        <f>'Laporan Keuangan Juni'!G9</f>
        <v>753890</v>
      </c>
      <c r="E12" s="24"/>
      <c r="F12" s="20"/>
    </row>
    <row r="13" spans="1:6" ht="12.75" x14ac:dyDescent="0.2">
      <c r="A13" s="22"/>
      <c r="B13" s="1" t="s">
        <v>198</v>
      </c>
      <c r="C13" s="1" t="s">
        <v>192</v>
      </c>
      <c r="D13" s="25"/>
      <c r="E13" s="24">
        <f>D12</f>
        <v>753890</v>
      </c>
      <c r="F13" s="20"/>
    </row>
    <row r="14" spans="1:6" ht="12.75" x14ac:dyDescent="0.2">
      <c r="A14" s="22">
        <v>2</v>
      </c>
      <c r="B14" s="1" t="s">
        <v>193</v>
      </c>
      <c r="C14" s="1" t="s">
        <v>192</v>
      </c>
      <c r="D14" s="23">
        <f>'Laporan Keuangan Juni'!F8</f>
        <v>325704</v>
      </c>
      <c r="E14" s="24"/>
      <c r="F14" s="20"/>
    </row>
    <row r="15" spans="1:6" ht="12.75" x14ac:dyDescent="0.2">
      <c r="A15" s="22"/>
      <c r="B15" s="1" t="s">
        <v>195</v>
      </c>
      <c r="C15" s="1" t="s">
        <v>192</v>
      </c>
      <c r="D15" s="25"/>
      <c r="E15" s="24">
        <f>D14</f>
        <v>325704</v>
      </c>
      <c r="F15" s="20"/>
    </row>
    <row r="16" spans="1:6" ht="12.75" x14ac:dyDescent="0.2">
      <c r="A16" s="22">
        <v>2</v>
      </c>
      <c r="B16" s="1" t="s">
        <v>191</v>
      </c>
      <c r="C16" s="1" t="s">
        <v>192</v>
      </c>
      <c r="D16" s="23">
        <f>'Laporan Keuangan Juni'!D10</f>
        <v>349000</v>
      </c>
      <c r="E16" s="24"/>
      <c r="F16" s="20"/>
    </row>
    <row r="17" spans="1:6" ht="12.75" x14ac:dyDescent="0.2">
      <c r="A17" s="22"/>
      <c r="B17" s="1" t="s">
        <v>195</v>
      </c>
      <c r="C17" s="1" t="s">
        <v>192</v>
      </c>
      <c r="D17" s="25"/>
      <c r="E17" s="24">
        <f>D16</f>
        <v>349000</v>
      </c>
      <c r="F17" s="20"/>
    </row>
    <row r="18" spans="1:6" ht="12.75" x14ac:dyDescent="0.2">
      <c r="A18" s="22">
        <v>2</v>
      </c>
      <c r="B18" s="1" t="s">
        <v>191</v>
      </c>
      <c r="C18" s="1" t="s">
        <v>192</v>
      </c>
      <c r="D18" s="23">
        <f>'Laporan Keuangan Juni'!D11</f>
        <v>356000</v>
      </c>
      <c r="E18" s="24"/>
      <c r="F18" s="20"/>
    </row>
    <row r="19" spans="1:6" ht="12.75" x14ac:dyDescent="0.2">
      <c r="A19" s="22"/>
      <c r="B19" s="1" t="s">
        <v>195</v>
      </c>
      <c r="C19" s="1" t="s">
        <v>192</v>
      </c>
      <c r="D19" s="25"/>
      <c r="E19" s="24">
        <f>D18</f>
        <v>356000</v>
      </c>
      <c r="F19" s="20"/>
    </row>
    <row r="20" spans="1:6" ht="12.75" x14ac:dyDescent="0.2">
      <c r="A20" s="22">
        <v>2</v>
      </c>
      <c r="B20" s="1" t="s">
        <v>193</v>
      </c>
      <c r="C20" s="1" t="s">
        <v>192</v>
      </c>
      <c r="D20" s="23">
        <f>'Laporan Keuangan Juni'!F12</f>
        <v>66531</v>
      </c>
      <c r="E20" s="24"/>
      <c r="F20" s="20"/>
    </row>
    <row r="21" spans="1:6" ht="12.75" x14ac:dyDescent="0.2">
      <c r="A21" s="22"/>
      <c r="B21" s="1" t="s">
        <v>195</v>
      </c>
      <c r="C21" s="1" t="s">
        <v>192</v>
      </c>
      <c r="D21" s="25"/>
      <c r="E21" s="24">
        <f>D20</f>
        <v>66531</v>
      </c>
      <c r="F21" s="20"/>
    </row>
    <row r="22" spans="1:6" ht="12.75" x14ac:dyDescent="0.2">
      <c r="A22" s="22">
        <v>3</v>
      </c>
      <c r="B22" s="1" t="s">
        <v>197</v>
      </c>
      <c r="C22" s="1" t="s">
        <v>192</v>
      </c>
      <c r="D22" s="23">
        <f>'Laporan Keuangan Juni'!G14</f>
        <v>156800</v>
      </c>
      <c r="E22" s="24"/>
      <c r="F22" s="20"/>
    </row>
    <row r="23" spans="1:6" ht="12.75" x14ac:dyDescent="0.2">
      <c r="A23" s="22"/>
      <c r="B23" s="1" t="s">
        <v>198</v>
      </c>
      <c r="C23" s="1" t="s">
        <v>192</v>
      </c>
      <c r="D23" s="25"/>
      <c r="E23" s="24">
        <f>D22</f>
        <v>156800</v>
      </c>
      <c r="F23" s="20"/>
    </row>
    <row r="24" spans="1:6" ht="12.75" x14ac:dyDescent="0.2">
      <c r="A24" s="22">
        <v>4</v>
      </c>
      <c r="B24" s="1" t="s">
        <v>193</v>
      </c>
      <c r="C24" s="1" t="s">
        <v>192</v>
      </c>
      <c r="D24" s="23">
        <f>'Laporan Keuangan Juni'!F13</f>
        <v>199593</v>
      </c>
      <c r="E24" s="24"/>
      <c r="F24" s="20"/>
    </row>
    <row r="25" spans="1:6" ht="12.75" x14ac:dyDescent="0.2">
      <c r="A25" s="22"/>
      <c r="B25" s="1" t="s">
        <v>195</v>
      </c>
      <c r="C25" s="1" t="s">
        <v>192</v>
      </c>
      <c r="D25" s="25"/>
      <c r="E25" s="24">
        <f>D24</f>
        <v>199593</v>
      </c>
      <c r="F25" s="20"/>
    </row>
    <row r="26" spans="1:6" ht="12.75" x14ac:dyDescent="0.2">
      <c r="A26" s="22">
        <v>6</v>
      </c>
      <c r="B26" s="1" t="s">
        <v>199</v>
      </c>
      <c r="C26" s="1" t="s">
        <v>192</v>
      </c>
      <c r="D26" s="23">
        <f>'Laporan Keuangan Juni'!E15</f>
        <v>294000</v>
      </c>
      <c r="E26" s="24"/>
      <c r="F26" s="20"/>
    </row>
    <row r="27" spans="1:6" ht="12.75" x14ac:dyDescent="0.2">
      <c r="A27" s="22"/>
      <c r="B27" s="1" t="s">
        <v>200</v>
      </c>
      <c r="C27" s="1" t="s">
        <v>192</v>
      </c>
      <c r="D27" s="25"/>
      <c r="E27" s="24">
        <f>D26</f>
        <v>294000</v>
      </c>
      <c r="F27" s="20"/>
    </row>
    <row r="28" spans="1:6" ht="12.75" x14ac:dyDescent="0.2">
      <c r="A28" s="22">
        <v>6</v>
      </c>
      <c r="B28" s="1" t="s">
        <v>193</v>
      </c>
      <c r="C28" s="1" t="s">
        <v>192</v>
      </c>
      <c r="D28" s="23">
        <f>'Laporan Keuangan Juni'!E16</f>
        <v>526000</v>
      </c>
      <c r="E28" s="24"/>
      <c r="F28" s="20"/>
    </row>
    <row r="29" spans="1:6" ht="12.75" x14ac:dyDescent="0.2">
      <c r="A29" s="22"/>
      <c r="B29" s="1" t="s">
        <v>200</v>
      </c>
      <c r="C29" s="1" t="s">
        <v>192</v>
      </c>
      <c r="D29" s="25"/>
      <c r="E29" s="24">
        <f>D28</f>
        <v>526000</v>
      </c>
      <c r="F29" s="20"/>
    </row>
    <row r="30" spans="1:6" ht="12.75" x14ac:dyDescent="0.2">
      <c r="A30" s="22">
        <v>6</v>
      </c>
      <c r="B30" s="1" t="s">
        <v>191</v>
      </c>
      <c r="C30" s="1" t="s">
        <v>192</v>
      </c>
      <c r="D30" s="23">
        <f>'Laporan Keuangan Juni'!D17</f>
        <v>755000</v>
      </c>
      <c r="E30" s="24"/>
      <c r="F30" s="20"/>
    </row>
    <row r="31" spans="1:6" ht="12.75" x14ac:dyDescent="0.2">
      <c r="A31" s="22"/>
      <c r="B31" s="1" t="s">
        <v>195</v>
      </c>
      <c r="C31" s="1" t="s">
        <v>192</v>
      </c>
      <c r="D31" s="25"/>
      <c r="E31" s="24">
        <f>D30</f>
        <v>755000</v>
      </c>
      <c r="F31" s="20"/>
    </row>
    <row r="32" spans="1:6" ht="12.75" x14ac:dyDescent="0.2">
      <c r="A32" s="22">
        <v>6</v>
      </c>
      <c r="B32" s="1" t="s">
        <v>191</v>
      </c>
      <c r="C32" s="1" t="s">
        <v>192</v>
      </c>
      <c r="D32" s="23">
        <f>'Laporan Keuangan Juni'!D18</f>
        <v>994000</v>
      </c>
      <c r="E32" s="24"/>
      <c r="F32" s="20"/>
    </row>
    <row r="33" spans="1:6" ht="12.75" x14ac:dyDescent="0.2">
      <c r="A33" s="22"/>
      <c r="B33" s="1" t="s">
        <v>195</v>
      </c>
      <c r="C33" s="1" t="s">
        <v>192</v>
      </c>
      <c r="D33" s="25"/>
      <c r="E33" s="24">
        <f>D32</f>
        <v>994000</v>
      </c>
      <c r="F33" s="20"/>
    </row>
    <row r="34" spans="1:6" ht="12.75" x14ac:dyDescent="0.2">
      <c r="A34" s="22">
        <v>7</v>
      </c>
      <c r="B34" s="1" t="s">
        <v>193</v>
      </c>
      <c r="C34" s="1" t="s">
        <v>192</v>
      </c>
      <c r="D34" s="23">
        <f>'Laporan Keuangan Juni'!F21</f>
        <v>681208</v>
      </c>
      <c r="E34" s="24"/>
      <c r="F34" s="20"/>
    </row>
    <row r="35" spans="1:6" ht="12.75" x14ac:dyDescent="0.2">
      <c r="A35" s="22"/>
      <c r="B35" s="1" t="s">
        <v>195</v>
      </c>
      <c r="C35" s="1" t="s">
        <v>192</v>
      </c>
      <c r="D35" s="25"/>
      <c r="E35" s="24">
        <f>D34</f>
        <v>681208</v>
      </c>
      <c r="F35" s="20"/>
    </row>
    <row r="36" spans="1:6" ht="12.75" x14ac:dyDescent="0.2">
      <c r="A36" s="22">
        <v>8</v>
      </c>
      <c r="B36" s="1" t="s">
        <v>191</v>
      </c>
      <c r="C36" s="1" t="s">
        <v>192</v>
      </c>
      <c r="D36" s="23">
        <f>'Laporan Keuangan Juni'!D19</f>
        <v>368000</v>
      </c>
      <c r="E36" s="24"/>
      <c r="F36" s="20"/>
    </row>
    <row r="37" spans="1:6" ht="12.75" x14ac:dyDescent="0.2">
      <c r="A37" s="22"/>
      <c r="B37" s="1" t="s">
        <v>195</v>
      </c>
      <c r="C37" s="1" t="s">
        <v>192</v>
      </c>
      <c r="D37" s="25"/>
      <c r="E37" s="24">
        <f>D36</f>
        <v>368000</v>
      </c>
      <c r="F37" s="20"/>
    </row>
    <row r="38" spans="1:6" ht="12.75" x14ac:dyDescent="0.2">
      <c r="A38" s="22">
        <v>8</v>
      </c>
      <c r="B38" s="1" t="s">
        <v>191</v>
      </c>
      <c r="C38" s="1" t="s">
        <v>192</v>
      </c>
      <c r="D38" s="23">
        <f>'Laporan Keuangan Juni'!D20</f>
        <v>222000</v>
      </c>
      <c r="E38" s="24"/>
      <c r="F38" s="20"/>
    </row>
    <row r="39" spans="1:6" ht="12.75" x14ac:dyDescent="0.2">
      <c r="A39" s="22"/>
      <c r="B39" s="1" t="s">
        <v>195</v>
      </c>
      <c r="C39" s="1" t="s">
        <v>192</v>
      </c>
      <c r="D39" s="25"/>
      <c r="E39" s="24">
        <f>D38</f>
        <v>222000</v>
      </c>
      <c r="F39" s="20"/>
    </row>
    <row r="40" spans="1:6" ht="12.75" x14ac:dyDescent="0.2">
      <c r="A40" s="22">
        <v>8</v>
      </c>
      <c r="B40" s="1" t="s">
        <v>201</v>
      </c>
      <c r="C40" s="1" t="s">
        <v>192</v>
      </c>
      <c r="D40" s="23">
        <f>'Laporan Keuangan Juni'!F22</f>
        <v>21846</v>
      </c>
      <c r="E40" s="24"/>
      <c r="F40" s="20"/>
    </row>
    <row r="41" spans="1:6" ht="12.75" x14ac:dyDescent="0.2">
      <c r="A41" s="22"/>
      <c r="B41" s="1" t="s">
        <v>195</v>
      </c>
      <c r="C41" s="1" t="s">
        <v>192</v>
      </c>
      <c r="D41" s="25"/>
      <c r="E41" s="24">
        <f>D40</f>
        <v>21846</v>
      </c>
      <c r="F41" s="20"/>
    </row>
    <row r="42" spans="1:6" ht="12.75" x14ac:dyDescent="0.2">
      <c r="A42" s="22">
        <v>8</v>
      </c>
      <c r="B42" s="1" t="s">
        <v>197</v>
      </c>
      <c r="C42" s="1" t="s">
        <v>192</v>
      </c>
      <c r="D42" s="23">
        <f>'Laporan Keuangan Juni'!E23</f>
        <v>50000</v>
      </c>
      <c r="E42" s="24"/>
      <c r="F42" s="20"/>
    </row>
    <row r="43" spans="1:6" ht="12.75" x14ac:dyDescent="0.2">
      <c r="A43" s="22"/>
      <c r="B43" s="1" t="s">
        <v>200</v>
      </c>
      <c r="C43" s="1" t="s">
        <v>192</v>
      </c>
      <c r="D43" s="25"/>
      <c r="E43" s="24">
        <f>D42</f>
        <v>50000</v>
      </c>
      <c r="F43" s="20"/>
    </row>
    <row r="44" spans="1:6" ht="12.75" x14ac:dyDescent="0.2">
      <c r="A44" s="22">
        <v>9</v>
      </c>
      <c r="B44" s="1" t="s">
        <v>193</v>
      </c>
      <c r="C44" s="1" t="s">
        <v>192</v>
      </c>
      <c r="D44" s="23">
        <f>'Laporan Keuangan Juni'!F25</f>
        <v>166824</v>
      </c>
      <c r="E44" s="24"/>
      <c r="F44" s="20"/>
    </row>
    <row r="45" spans="1:6" ht="12.75" x14ac:dyDescent="0.2">
      <c r="A45" s="22"/>
      <c r="B45" s="1" t="s">
        <v>195</v>
      </c>
      <c r="C45" s="1" t="s">
        <v>192</v>
      </c>
      <c r="D45" s="25"/>
      <c r="E45" s="24">
        <f>D44</f>
        <v>166824</v>
      </c>
      <c r="F45" s="20"/>
    </row>
    <row r="46" spans="1:6" ht="12.75" x14ac:dyDescent="0.2">
      <c r="A46" s="22">
        <v>10</v>
      </c>
      <c r="B46" s="1" t="s">
        <v>193</v>
      </c>
      <c r="C46" s="1" t="s">
        <v>192</v>
      </c>
      <c r="D46" s="23">
        <f>'Laporan Keuangan Juni'!F27</f>
        <v>155901</v>
      </c>
      <c r="E46" s="24"/>
      <c r="F46" s="20"/>
    </row>
    <row r="47" spans="1:6" ht="12.75" x14ac:dyDescent="0.2">
      <c r="A47" s="22"/>
      <c r="B47" s="1" t="s">
        <v>202</v>
      </c>
      <c r="C47" s="1" t="s">
        <v>192</v>
      </c>
      <c r="D47" s="25"/>
      <c r="E47" s="24">
        <f>D46</f>
        <v>155901</v>
      </c>
      <c r="F47" s="20"/>
    </row>
    <row r="48" spans="1:6" ht="12.75" x14ac:dyDescent="0.2">
      <c r="A48" s="22">
        <v>11</v>
      </c>
      <c r="B48" s="1" t="s">
        <v>191</v>
      </c>
      <c r="C48" s="1" t="s">
        <v>192</v>
      </c>
      <c r="D48" s="23">
        <f>'Laporan Keuangan Juni'!D24</f>
        <v>238000</v>
      </c>
      <c r="E48" s="24"/>
      <c r="F48" s="20"/>
    </row>
    <row r="49" spans="1:6" ht="12.75" x14ac:dyDescent="0.2">
      <c r="A49" s="22"/>
      <c r="B49" s="1" t="s">
        <v>195</v>
      </c>
      <c r="C49" s="1" t="s">
        <v>192</v>
      </c>
      <c r="D49" s="25"/>
      <c r="E49" s="24">
        <f>D48</f>
        <v>238000</v>
      </c>
      <c r="F49" s="20"/>
    </row>
    <row r="50" spans="1:6" ht="12.75" x14ac:dyDescent="0.2">
      <c r="A50" s="22">
        <v>11</v>
      </c>
      <c r="B50" s="1" t="s">
        <v>191</v>
      </c>
      <c r="C50" s="1" t="s">
        <v>192</v>
      </c>
      <c r="D50" s="23">
        <f>'Laporan Keuangan Juni'!D26</f>
        <v>415000</v>
      </c>
      <c r="E50" s="24"/>
      <c r="F50" s="20"/>
    </row>
    <row r="51" spans="1:6" ht="12.75" x14ac:dyDescent="0.2">
      <c r="A51" s="22"/>
      <c r="B51" s="1" t="s">
        <v>195</v>
      </c>
      <c r="C51" s="1" t="s">
        <v>192</v>
      </c>
      <c r="D51" s="25"/>
      <c r="E51" s="24">
        <f>D50</f>
        <v>415000</v>
      </c>
      <c r="F51" s="20"/>
    </row>
    <row r="52" spans="1:6" ht="12.75" x14ac:dyDescent="0.2">
      <c r="A52" s="22">
        <v>11</v>
      </c>
      <c r="B52" s="1" t="s">
        <v>197</v>
      </c>
      <c r="C52" s="1" t="s">
        <v>192</v>
      </c>
      <c r="D52" s="23">
        <f>'Laporan Keuangan Juni'!G28</f>
        <v>365500</v>
      </c>
      <c r="E52" s="24"/>
      <c r="F52" s="20"/>
    </row>
    <row r="53" spans="1:6" ht="12.75" x14ac:dyDescent="0.2">
      <c r="A53" s="22"/>
      <c r="B53" s="1" t="s">
        <v>203</v>
      </c>
      <c r="C53" s="1" t="s">
        <v>192</v>
      </c>
      <c r="D53" s="25"/>
      <c r="E53" s="24">
        <f>D52</f>
        <v>365500</v>
      </c>
      <c r="F53" s="20"/>
    </row>
    <row r="54" spans="1:6" ht="12.75" x14ac:dyDescent="0.2">
      <c r="A54" s="22">
        <v>11</v>
      </c>
      <c r="B54" s="1" t="s">
        <v>204</v>
      </c>
      <c r="C54" s="1" t="s">
        <v>192</v>
      </c>
      <c r="D54" s="23">
        <f>'Laporan Keuangan Juni'!D29</f>
        <v>152000</v>
      </c>
      <c r="E54" s="24"/>
      <c r="F54" s="20"/>
    </row>
    <row r="55" spans="1:6" ht="12.75" x14ac:dyDescent="0.2">
      <c r="A55" s="22"/>
      <c r="B55" s="1" t="s">
        <v>195</v>
      </c>
      <c r="C55" s="1" t="s">
        <v>192</v>
      </c>
      <c r="D55" s="25"/>
      <c r="E55" s="24">
        <f>D54</f>
        <v>152000</v>
      </c>
      <c r="F55" s="20"/>
    </row>
    <row r="56" spans="1:6" ht="12.75" x14ac:dyDescent="0.2">
      <c r="A56" s="22">
        <v>12</v>
      </c>
      <c r="B56" s="1" t="s">
        <v>205</v>
      </c>
      <c r="C56" s="1" t="s">
        <v>192</v>
      </c>
      <c r="D56" s="23">
        <f>'Laporan Keuangan Juni'!E35</f>
        <v>200000</v>
      </c>
      <c r="E56" s="24"/>
      <c r="F56" s="20"/>
    </row>
    <row r="57" spans="1:6" ht="12.75" x14ac:dyDescent="0.2">
      <c r="A57" s="22"/>
      <c r="B57" s="1" t="s">
        <v>200</v>
      </c>
      <c r="C57" s="1" t="s">
        <v>192</v>
      </c>
      <c r="D57" s="25"/>
      <c r="E57" s="24">
        <f>D56</f>
        <v>200000</v>
      </c>
      <c r="F57" s="20"/>
    </row>
    <row r="58" spans="1:6" ht="12.75" x14ac:dyDescent="0.2">
      <c r="A58" s="22">
        <v>14</v>
      </c>
      <c r="B58" s="1" t="s">
        <v>191</v>
      </c>
      <c r="C58" s="1" t="s">
        <v>192</v>
      </c>
      <c r="D58" s="23">
        <f>'Laporan Keuangan Juni'!D31</f>
        <v>804000</v>
      </c>
      <c r="E58" s="24"/>
      <c r="F58" s="20"/>
    </row>
    <row r="59" spans="1:6" ht="12.75" x14ac:dyDescent="0.2">
      <c r="A59" s="22"/>
      <c r="B59" s="1" t="s">
        <v>195</v>
      </c>
      <c r="C59" s="1" t="s">
        <v>192</v>
      </c>
      <c r="D59" s="25"/>
      <c r="E59" s="24">
        <f>D58</f>
        <v>804000</v>
      </c>
      <c r="F59" s="20"/>
    </row>
    <row r="60" spans="1:6" ht="12.75" x14ac:dyDescent="0.2">
      <c r="A60" s="22">
        <v>14</v>
      </c>
      <c r="B60" s="1" t="s">
        <v>193</v>
      </c>
      <c r="C60" s="1" t="s">
        <v>192</v>
      </c>
      <c r="D60" s="23">
        <f>'Laporan Keuangan Juni'!F32</f>
        <v>749715</v>
      </c>
      <c r="E60" s="24"/>
      <c r="F60" s="20"/>
    </row>
    <row r="61" spans="1:6" ht="12.75" x14ac:dyDescent="0.2">
      <c r="A61" s="22"/>
      <c r="B61" s="1" t="s">
        <v>195</v>
      </c>
      <c r="C61" s="1" t="s">
        <v>192</v>
      </c>
      <c r="D61" s="25"/>
      <c r="E61" s="24">
        <f>D60</f>
        <v>749715</v>
      </c>
      <c r="F61" s="20"/>
    </row>
    <row r="62" spans="1:6" ht="12.75" x14ac:dyDescent="0.2">
      <c r="A62" s="22">
        <v>14</v>
      </c>
      <c r="B62" s="1" t="s">
        <v>204</v>
      </c>
      <c r="C62" s="1" t="s">
        <v>192</v>
      </c>
      <c r="D62" s="23">
        <f>'Laporan Keuangan Juni'!D33</f>
        <v>816000</v>
      </c>
      <c r="E62" s="24"/>
      <c r="F62" s="20"/>
    </row>
    <row r="63" spans="1:6" ht="12.75" x14ac:dyDescent="0.2">
      <c r="A63" s="22"/>
      <c r="B63" s="1" t="s">
        <v>195</v>
      </c>
      <c r="C63" s="1" t="s">
        <v>192</v>
      </c>
      <c r="D63" s="25"/>
      <c r="E63" s="24">
        <f>D62</f>
        <v>816000</v>
      </c>
      <c r="F63" s="20"/>
    </row>
    <row r="64" spans="1:6" ht="12.75" x14ac:dyDescent="0.2">
      <c r="A64" s="22">
        <v>14</v>
      </c>
      <c r="B64" s="1" t="s">
        <v>204</v>
      </c>
      <c r="C64" s="1" t="s">
        <v>192</v>
      </c>
      <c r="D64" s="23">
        <f>'Laporan Keuangan Juni'!D34</f>
        <v>409000</v>
      </c>
      <c r="E64" s="24"/>
      <c r="F64" s="20"/>
    </row>
    <row r="65" spans="1:6" ht="12.75" x14ac:dyDescent="0.2">
      <c r="A65" s="22"/>
      <c r="B65" s="1" t="s">
        <v>195</v>
      </c>
      <c r="C65" s="1" t="s">
        <v>192</v>
      </c>
      <c r="D65" s="25"/>
      <c r="E65" s="24">
        <f>D64</f>
        <v>409000</v>
      </c>
      <c r="F65" s="20"/>
    </row>
    <row r="66" spans="1:6" ht="12.75" x14ac:dyDescent="0.2">
      <c r="A66" s="22">
        <v>14</v>
      </c>
      <c r="B66" s="1" t="s">
        <v>197</v>
      </c>
      <c r="C66" s="1" t="s">
        <v>192</v>
      </c>
      <c r="D66" s="23">
        <f>'Laporan Keuangan Juni'!E38</f>
        <v>50000</v>
      </c>
      <c r="E66" s="24"/>
      <c r="F66" s="20"/>
    </row>
    <row r="67" spans="1:6" ht="12.75" x14ac:dyDescent="0.2">
      <c r="A67" s="22"/>
      <c r="B67" s="1" t="s">
        <v>200</v>
      </c>
      <c r="C67" s="1" t="s">
        <v>192</v>
      </c>
      <c r="D67" s="25"/>
      <c r="E67" s="24">
        <f>D66</f>
        <v>50000</v>
      </c>
      <c r="F67" s="20"/>
    </row>
    <row r="68" spans="1:6" ht="12.75" x14ac:dyDescent="0.2">
      <c r="A68" s="22">
        <v>15</v>
      </c>
      <c r="B68" s="1" t="s">
        <v>193</v>
      </c>
      <c r="C68" s="1" t="s">
        <v>192</v>
      </c>
      <c r="D68" s="23">
        <f>'Laporan Keuangan Juni'!F37</f>
        <v>281019</v>
      </c>
      <c r="E68" s="24"/>
      <c r="F68" s="20"/>
    </row>
    <row r="69" spans="1:6" ht="12.75" x14ac:dyDescent="0.2">
      <c r="A69" s="22"/>
      <c r="B69" s="1" t="s">
        <v>191</v>
      </c>
      <c r="C69" s="1" t="s">
        <v>192</v>
      </c>
      <c r="D69" s="23">
        <f>'Laporan Keuangan Juni'!D37</f>
        <v>477000</v>
      </c>
      <c r="E69" s="24"/>
      <c r="F69" s="20"/>
    </row>
    <row r="70" spans="1:6" ht="12.75" x14ac:dyDescent="0.2">
      <c r="A70" s="22"/>
      <c r="B70" s="1" t="s">
        <v>195</v>
      </c>
      <c r="C70" s="1" t="s">
        <v>192</v>
      </c>
      <c r="D70" s="25"/>
      <c r="E70" s="24">
        <f>D68+D69</f>
        <v>758019</v>
      </c>
      <c r="F70" s="20"/>
    </row>
    <row r="71" spans="1:6" ht="12.75" x14ac:dyDescent="0.2">
      <c r="A71" s="22">
        <v>16</v>
      </c>
      <c r="B71" s="1" t="s">
        <v>206</v>
      </c>
      <c r="C71" s="1" t="s">
        <v>192</v>
      </c>
      <c r="D71" s="23">
        <f>'Laporan Keuangan Juni'!F40</f>
        <v>126964</v>
      </c>
      <c r="E71" s="24"/>
      <c r="F71" s="20"/>
    </row>
    <row r="72" spans="1:6" ht="12.75" x14ac:dyDescent="0.2">
      <c r="A72" s="22"/>
      <c r="B72" s="1" t="s">
        <v>195</v>
      </c>
      <c r="C72" s="1" t="s">
        <v>192</v>
      </c>
      <c r="D72" s="25"/>
      <c r="E72" s="24">
        <f>D71</f>
        <v>126964</v>
      </c>
      <c r="F72" s="20"/>
    </row>
    <row r="73" spans="1:6" ht="12.75" x14ac:dyDescent="0.2">
      <c r="A73" s="22">
        <v>16</v>
      </c>
      <c r="B73" s="1" t="s">
        <v>191</v>
      </c>
      <c r="C73" s="1" t="s">
        <v>192</v>
      </c>
      <c r="D73" s="23">
        <f>'Laporan Keuangan Juni'!D41</f>
        <v>310000</v>
      </c>
      <c r="E73" s="24"/>
      <c r="F73" s="20"/>
    </row>
    <row r="74" spans="1:6" ht="12.75" x14ac:dyDescent="0.2">
      <c r="A74" s="22"/>
      <c r="B74" s="1" t="s">
        <v>195</v>
      </c>
      <c r="C74" s="1" t="s">
        <v>192</v>
      </c>
      <c r="D74" s="25"/>
      <c r="E74" s="24">
        <f>D73</f>
        <v>310000</v>
      </c>
      <c r="F74" s="20"/>
    </row>
    <row r="75" spans="1:6" ht="12.75" x14ac:dyDescent="0.2">
      <c r="A75" s="22">
        <v>17</v>
      </c>
      <c r="B75" s="1" t="s">
        <v>193</v>
      </c>
      <c r="C75" s="1" t="s">
        <v>192</v>
      </c>
      <c r="D75" s="23">
        <f>'Laporan Keuangan Juni'!F42</f>
        <v>127104</v>
      </c>
      <c r="E75" s="24"/>
      <c r="F75" s="20"/>
    </row>
    <row r="76" spans="1:6" ht="12.75" x14ac:dyDescent="0.2">
      <c r="A76" s="22"/>
      <c r="B76" s="1" t="s">
        <v>195</v>
      </c>
      <c r="C76" s="1" t="s">
        <v>192</v>
      </c>
      <c r="D76" s="25"/>
      <c r="E76" s="24">
        <f>D75</f>
        <v>127104</v>
      </c>
      <c r="F76" s="20"/>
    </row>
    <row r="77" spans="1:6" ht="12.75" x14ac:dyDescent="0.2">
      <c r="A77" s="22">
        <v>17</v>
      </c>
      <c r="B77" s="1" t="s">
        <v>197</v>
      </c>
      <c r="C77" s="1" t="s">
        <v>192</v>
      </c>
      <c r="D77" s="23">
        <f>'Laporan Keuangan Juni'!G45</f>
        <v>747500</v>
      </c>
      <c r="E77" s="24"/>
      <c r="F77" s="20"/>
    </row>
    <row r="78" spans="1:6" ht="12.75" x14ac:dyDescent="0.2">
      <c r="A78" s="22"/>
      <c r="B78" s="1" t="s">
        <v>198</v>
      </c>
      <c r="C78" s="1" t="s">
        <v>192</v>
      </c>
      <c r="D78" s="25"/>
      <c r="E78" s="24">
        <f>D77</f>
        <v>747500</v>
      </c>
      <c r="F78" s="20"/>
    </row>
    <row r="79" spans="1:6" ht="12.75" x14ac:dyDescent="0.2">
      <c r="A79" s="22">
        <v>18</v>
      </c>
      <c r="B79" s="1" t="s">
        <v>204</v>
      </c>
      <c r="C79" s="1" t="s">
        <v>192</v>
      </c>
      <c r="D79" s="23">
        <f>'Laporan Keuangan Juni'!D39</f>
        <v>296000</v>
      </c>
      <c r="E79" s="24"/>
      <c r="F79" s="20"/>
    </row>
    <row r="80" spans="1:6" ht="12.75" x14ac:dyDescent="0.2">
      <c r="A80" s="22"/>
      <c r="B80" s="1" t="s">
        <v>195</v>
      </c>
      <c r="C80" s="1" t="s">
        <v>192</v>
      </c>
      <c r="D80" s="25"/>
      <c r="E80" s="24">
        <f>D79</f>
        <v>296000</v>
      </c>
      <c r="F80" s="20"/>
    </row>
    <row r="81" spans="1:6" ht="12.75" x14ac:dyDescent="0.2">
      <c r="A81" s="22">
        <v>18</v>
      </c>
      <c r="B81" s="1" t="s">
        <v>193</v>
      </c>
      <c r="C81" s="1" t="s">
        <v>192</v>
      </c>
      <c r="D81" s="23">
        <f>'Laporan Keuangan Juni'!F44</f>
        <v>232362</v>
      </c>
      <c r="E81" s="24"/>
      <c r="F81" s="20"/>
    </row>
    <row r="82" spans="1:6" ht="12.75" x14ac:dyDescent="0.2">
      <c r="A82" s="22"/>
      <c r="B82" s="1" t="s">
        <v>195</v>
      </c>
      <c r="C82" s="1" t="s">
        <v>192</v>
      </c>
      <c r="D82" s="25"/>
      <c r="E82" s="24">
        <f>D81</f>
        <v>232362</v>
      </c>
      <c r="F82" s="20"/>
    </row>
    <row r="83" spans="1:6" ht="12.75" x14ac:dyDescent="0.2">
      <c r="A83" s="22">
        <v>18</v>
      </c>
      <c r="B83" s="1" t="s">
        <v>204</v>
      </c>
      <c r="C83" s="1" t="s">
        <v>192</v>
      </c>
      <c r="D83" s="23">
        <f>'Laporan Keuangan Juni'!D43</f>
        <v>634000</v>
      </c>
      <c r="E83" s="24"/>
      <c r="F83" s="20"/>
    </row>
    <row r="84" spans="1:6" ht="12.75" x14ac:dyDescent="0.2">
      <c r="A84" s="22"/>
      <c r="B84" s="1" t="s">
        <v>195</v>
      </c>
      <c r="C84" s="1" t="s">
        <v>192</v>
      </c>
      <c r="D84" s="25"/>
      <c r="E84" s="24">
        <f>D83</f>
        <v>634000</v>
      </c>
      <c r="F84" s="20"/>
    </row>
    <row r="85" spans="1:6" ht="12.75" x14ac:dyDescent="0.2">
      <c r="A85" s="22">
        <v>19</v>
      </c>
      <c r="B85" s="26" t="s">
        <v>150</v>
      </c>
      <c r="C85" s="26" t="s">
        <v>192</v>
      </c>
      <c r="D85" s="27">
        <f>'Laporan Keuangan Juni'!E46</f>
        <v>1180000</v>
      </c>
      <c r="E85" s="28"/>
      <c r="F85" s="20"/>
    </row>
    <row r="86" spans="1:6" ht="12.75" x14ac:dyDescent="0.2">
      <c r="A86" s="22"/>
      <c r="B86" s="26" t="s">
        <v>207</v>
      </c>
      <c r="C86" s="26" t="s">
        <v>192</v>
      </c>
      <c r="D86" s="27"/>
      <c r="E86" s="28">
        <f>D85</f>
        <v>1180000</v>
      </c>
      <c r="F86" s="20"/>
    </row>
    <row r="87" spans="1:6" ht="12.75" x14ac:dyDescent="0.2">
      <c r="A87" s="22">
        <v>19</v>
      </c>
      <c r="B87" s="1" t="s">
        <v>197</v>
      </c>
      <c r="C87" s="1" t="s">
        <v>192</v>
      </c>
      <c r="D87" s="23">
        <f>'Laporan Keuangan Juni'!G47</f>
        <v>361500</v>
      </c>
      <c r="E87" s="24"/>
      <c r="F87" s="20"/>
    </row>
    <row r="88" spans="1:6" ht="12.75" x14ac:dyDescent="0.2">
      <c r="A88" s="22"/>
      <c r="B88" s="1" t="s">
        <v>198</v>
      </c>
      <c r="C88" s="1" t="s">
        <v>192</v>
      </c>
      <c r="D88" s="25"/>
      <c r="E88" s="24">
        <f>D87</f>
        <v>361500</v>
      </c>
      <c r="F88" s="20"/>
    </row>
    <row r="89" spans="1:6" ht="12.75" x14ac:dyDescent="0.2">
      <c r="A89" s="22">
        <v>19</v>
      </c>
      <c r="B89" s="1" t="s">
        <v>205</v>
      </c>
      <c r="C89" s="1" t="s">
        <v>192</v>
      </c>
      <c r="D89" s="23">
        <f>'Laporan Keuangan Juni'!E52</f>
        <v>150000</v>
      </c>
      <c r="E89" s="24"/>
      <c r="F89" s="20"/>
    </row>
    <row r="90" spans="1:6" ht="12.75" x14ac:dyDescent="0.2">
      <c r="A90" s="22"/>
      <c r="B90" s="1" t="s">
        <v>200</v>
      </c>
      <c r="C90" s="1" t="s">
        <v>192</v>
      </c>
      <c r="D90" s="25"/>
      <c r="E90" s="24">
        <f>D89</f>
        <v>150000</v>
      </c>
      <c r="F90" s="20"/>
    </row>
    <row r="91" spans="1:6" ht="12.75" x14ac:dyDescent="0.2">
      <c r="A91" s="22">
        <v>20</v>
      </c>
      <c r="B91" s="1" t="s">
        <v>191</v>
      </c>
      <c r="C91" s="1" t="s">
        <v>192</v>
      </c>
      <c r="D91" s="23">
        <f>'Laporan Keuangan Juni'!D48</f>
        <v>284000</v>
      </c>
      <c r="E91" s="24"/>
      <c r="F91" s="20"/>
    </row>
    <row r="92" spans="1:6" ht="12.75" x14ac:dyDescent="0.2">
      <c r="A92" s="22"/>
      <c r="B92" s="1" t="s">
        <v>195</v>
      </c>
      <c r="C92" s="1" t="s">
        <v>192</v>
      </c>
      <c r="D92" s="25"/>
      <c r="E92" s="24">
        <f>D91</f>
        <v>284000</v>
      </c>
      <c r="F92" s="20"/>
    </row>
    <row r="93" spans="1:6" ht="12.75" x14ac:dyDescent="0.2">
      <c r="A93" s="22">
        <v>21</v>
      </c>
      <c r="B93" s="1" t="s">
        <v>196</v>
      </c>
      <c r="C93" s="1" t="s">
        <v>192</v>
      </c>
      <c r="D93" s="23">
        <f>'Laporan Keuangan Juni'!D49</f>
        <v>936000</v>
      </c>
      <c r="E93" s="24"/>
      <c r="F93" s="20"/>
    </row>
    <row r="94" spans="1:6" ht="12.75" x14ac:dyDescent="0.2">
      <c r="A94" s="22"/>
      <c r="B94" s="1" t="s">
        <v>195</v>
      </c>
      <c r="C94" s="1" t="s">
        <v>192</v>
      </c>
      <c r="D94" s="25"/>
      <c r="E94" s="24">
        <f>D93</f>
        <v>936000</v>
      </c>
      <c r="F94" s="20"/>
    </row>
    <row r="95" spans="1:6" ht="12.75" x14ac:dyDescent="0.2">
      <c r="A95" s="22">
        <v>21</v>
      </c>
      <c r="B95" s="1" t="s">
        <v>196</v>
      </c>
      <c r="C95" s="1" t="s">
        <v>192</v>
      </c>
      <c r="D95" s="23">
        <f>'Laporan Keuangan Juni'!D50</f>
        <v>256000</v>
      </c>
      <c r="E95" s="24"/>
      <c r="F95" s="20"/>
    </row>
    <row r="96" spans="1:6" ht="12.75" x14ac:dyDescent="0.2">
      <c r="A96" s="22"/>
      <c r="B96" s="1" t="s">
        <v>195</v>
      </c>
      <c r="C96" s="1" t="s">
        <v>192</v>
      </c>
      <c r="D96" s="25"/>
      <c r="E96" s="24">
        <f>D95</f>
        <v>256000</v>
      </c>
      <c r="F96" s="20"/>
    </row>
    <row r="97" spans="1:6" ht="12.75" x14ac:dyDescent="0.2">
      <c r="A97" s="22">
        <v>21</v>
      </c>
      <c r="B97" s="1" t="s">
        <v>193</v>
      </c>
      <c r="C97" s="1" t="s">
        <v>192</v>
      </c>
      <c r="D97" s="23">
        <f>'Laporan Keuangan Juni'!F51</f>
        <v>659849</v>
      </c>
      <c r="E97" s="24"/>
      <c r="F97" s="20"/>
    </row>
    <row r="98" spans="1:6" ht="12.75" x14ac:dyDescent="0.2">
      <c r="A98" s="22"/>
      <c r="B98" s="1" t="s">
        <v>195</v>
      </c>
      <c r="C98" s="1" t="s">
        <v>192</v>
      </c>
      <c r="D98" s="25"/>
      <c r="E98" s="24">
        <f>D97</f>
        <v>659849</v>
      </c>
      <c r="F98" s="20"/>
    </row>
    <row r="99" spans="1:6" ht="12.75" x14ac:dyDescent="0.2">
      <c r="A99" s="22">
        <v>21</v>
      </c>
      <c r="B99" s="1" t="s">
        <v>191</v>
      </c>
      <c r="C99" s="1" t="s">
        <v>192</v>
      </c>
      <c r="D99" s="23">
        <f>'Laporan Keuangan Juni'!D53</f>
        <v>365000</v>
      </c>
      <c r="E99" s="24"/>
      <c r="F99" s="20"/>
    </row>
    <row r="100" spans="1:6" ht="12.75" x14ac:dyDescent="0.2">
      <c r="A100" s="22"/>
      <c r="B100" s="1" t="s">
        <v>195</v>
      </c>
      <c r="C100" s="1" t="s">
        <v>192</v>
      </c>
      <c r="D100" s="25"/>
      <c r="E100" s="24">
        <f>D99</f>
        <v>365000</v>
      </c>
      <c r="F100" s="20"/>
    </row>
    <row r="101" spans="1:6" ht="12.75" x14ac:dyDescent="0.2">
      <c r="A101" s="22">
        <v>22</v>
      </c>
      <c r="B101" s="1" t="s">
        <v>191</v>
      </c>
      <c r="C101" s="1" t="s">
        <v>192</v>
      </c>
      <c r="D101" s="23">
        <f>'Laporan Keuangan Juni'!D56</f>
        <v>382000</v>
      </c>
      <c r="E101" s="24"/>
      <c r="F101" s="20"/>
    </row>
    <row r="102" spans="1:6" ht="12.75" x14ac:dyDescent="0.2">
      <c r="A102" s="22"/>
      <c r="B102" s="1" t="s">
        <v>195</v>
      </c>
      <c r="C102" s="1" t="s">
        <v>192</v>
      </c>
      <c r="D102" s="25"/>
      <c r="E102" s="24">
        <f>D101</f>
        <v>382000</v>
      </c>
      <c r="F102" s="20"/>
    </row>
    <row r="103" spans="1:6" ht="12.75" x14ac:dyDescent="0.2">
      <c r="A103" s="22">
        <v>23</v>
      </c>
      <c r="B103" s="1" t="s">
        <v>193</v>
      </c>
      <c r="C103" s="1" t="s">
        <v>192</v>
      </c>
      <c r="D103" s="23">
        <f>'Laporan Keuangan Juni'!F57</f>
        <v>73482</v>
      </c>
      <c r="E103" s="24"/>
      <c r="F103" s="20"/>
    </row>
    <row r="104" spans="1:6" ht="12.75" x14ac:dyDescent="0.2">
      <c r="A104" s="22"/>
      <c r="B104" s="1" t="s">
        <v>195</v>
      </c>
      <c r="C104" s="1" t="s">
        <v>192</v>
      </c>
      <c r="D104" s="25"/>
      <c r="E104" s="24">
        <f>D103</f>
        <v>73482</v>
      </c>
      <c r="F104" s="20"/>
    </row>
    <row r="105" spans="1:6" ht="12.75" x14ac:dyDescent="0.2">
      <c r="A105" s="22">
        <v>23</v>
      </c>
      <c r="B105" s="1" t="s">
        <v>196</v>
      </c>
      <c r="C105" s="1" t="s">
        <v>192</v>
      </c>
      <c r="D105" s="23">
        <f>'Laporan Keuangan Juni'!D58</f>
        <v>138000</v>
      </c>
      <c r="E105" s="24"/>
      <c r="F105" s="20"/>
    </row>
    <row r="106" spans="1:6" ht="12.75" x14ac:dyDescent="0.2">
      <c r="A106" s="22"/>
      <c r="B106" s="1" t="s">
        <v>195</v>
      </c>
      <c r="C106" s="1" t="s">
        <v>192</v>
      </c>
      <c r="D106" s="25"/>
      <c r="E106" s="24">
        <f>D105</f>
        <v>138000</v>
      </c>
      <c r="F106" s="20"/>
    </row>
    <row r="107" spans="1:6" ht="12.75" x14ac:dyDescent="0.2">
      <c r="A107" s="22">
        <v>24</v>
      </c>
      <c r="B107" s="1" t="s">
        <v>197</v>
      </c>
      <c r="C107" s="1" t="s">
        <v>192</v>
      </c>
      <c r="D107" s="23">
        <f>'Laporan Keuangan Juni'!E55</f>
        <v>50000</v>
      </c>
      <c r="E107" s="24"/>
      <c r="F107" s="20"/>
    </row>
    <row r="108" spans="1:6" ht="12.75" x14ac:dyDescent="0.2">
      <c r="A108" s="22"/>
      <c r="B108" s="1" t="s">
        <v>200</v>
      </c>
      <c r="C108" s="1" t="s">
        <v>192</v>
      </c>
      <c r="D108" s="25"/>
      <c r="E108" s="24">
        <f>D107</f>
        <v>50000</v>
      </c>
      <c r="F108" s="20"/>
    </row>
    <row r="109" spans="1:6" ht="12.75" x14ac:dyDescent="0.2">
      <c r="A109" s="22">
        <v>24</v>
      </c>
      <c r="B109" s="1" t="s">
        <v>193</v>
      </c>
      <c r="C109" s="1" t="s">
        <v>192</v>
      </c>
      <c r="D109" s="23">
        <f>'Laporan Keuangan Juni'!F59</f>
        <v>737799</v>
      </c>
      <c r="E109" s="24"/>
      <c r="F109" s="20"/>
    </row>
    <row r="110" spans="1:6" ht="12.75" x14ac:dyDescent="0.2">
      <c r="A110" s="22"/>
      <c r="B110" s="1" t="s">
        <v>195</v>
      </c>
      <c r="C110" s="1" t="s">
        <v>192</v>
      </c>
      <c r="D110" s="25"/>
      <c r="E110" s="24">
        <f>D109</f>
        <v>737799</v>
      </c>
      <c r="F110" s="20"/>
    </row>
    <row r="111" spans="1:6" ht="12.75" x14ac:dyDescent="0.2">
      <c r="A111" s="22">
        <v>24</v>
      </c>
      <c r="B111" s="1" t="s">
        <v>208</v>
      </c>
      <c r="C111" s="1" t="s">
        <v>192</v>
      </c>
      <c r="D111" s="23">
        <f>'Laporan Keuangan Juni'!G60</f>
        <v>156500</v>
      </c>
      <c r="E111" s="24"/>
      <c r="F111" s="20"/>
    </row>
    <row r="112" spans="1:6" ht="12.75" x14ac:dyDescent="0.2">
      <c r="A112" s="22"/>
      <c r="B112" s="1" t="s">
        <v>198</v>
      </c>
      <c r="C112" s="1" t="s">
        <v>192</v>
      </c>
      <c r="D112" s="25"/>
      <c r="E112" s="24">
        <f>D111</f>
        <v>156500</v>
      </c>
      <c r="F112" s="20"/>
    </row>
    <row r="113" spans="1:6" ht="12.75" x14ac:dyDescent="0.2">
      <c r="A113" s="22">
        <v>24</v>
      </c>
      <c r="B113" s="1" t="s">
        <v>191</v>
      </c>
      <c r="C113" s="1" t="s">
        <v>192</v>
      </c>
      <c r="D113" s="23">
        <f>'Laporan Keuangan Juni'!D62</f>
        <v>827000</v>
      </c>
      <c r="E113" s="24"/>
      <c r="F113" s="20"/>
    </row>
    <row r="114" spans="1:6" ht="12.75" x14ac:dyDescent="0.2">
      <c r="A114" s="22"/>
      <c r="B114" s="1" t="s">
        <v>195</v>
      </c>
      <c r="C114" s="1" t="s">
        <v>192</v>
      </c>
      <c r="D114" s="25"/>
      <c r="E114" s="24">
        <f>D113</f>
        <v>827000</v>
      </c>
      <c r="F114" s="20"/>
    </row>
    <row r="115" spans="1:6" ht="12.75" x14ac:dyDescent="0.2">
      <c r="A115" s="22"/>
      <c r="C115" s="1" t="s">
        <v>192</v>
      </c>
      <c r="D115" s="25"/>
      <c r="E115" s="24"/>
      <c r="F115" s="20"/>
    </row>
    <row r="116" spans="1:6" ht="12.75" x14ac:dyDescent="0.2">
      <c r="A116" s="22"/>
      <c r="C116" s="1" t="s">
        <v>192</v>
      </c>
      <c r="D116" s="25"/>
      <c r="E116" s="24"/>
      <c r="F116" s="20"/>
    </row>
    <row r="117" spans="1:6" ht="12.75" x14ac:dyDescent="0.2">
      <c r="A117" s="1">
        <v>25</v>
      </c>
      <c r="B117" s="26" t="s">
        <v>150</v>
      </c>
      <c r="C117" s="26" t="s">
        <v>192</v>
      </c>
      <c r="D117" s="27">
        <f>'Laporan Keuangan Juni'!E61</f>
        <v>500000</v>
      </c>
      <c r="E117" s="28"/>
      <c r="F117" s="20"/>
    </row>
    <row r="118" spans="1:6" ht="12.75" x14ac:dyDescent="0.2">
      <c r="B118" s="26" t="s">
        <v>209</v>
      </c>
      <c r="C118" s="26" t="s">
        <v>192</v>
      </c>
      <c r="D118" s="27"/>
      <c r="E118" s="28">
        <f>D117</f>
        <v>500000</v>
      </c>
      <c r="F118" s="20"/>
    </row>
    <row r="119" spans="1:6" ht="12.75" x14ac:dyDescent="0.2">
      <c r="A119" s="22">
        <v>25</v>
      </c>
      <c r="B119" s="1" t="s">
        <v>193</v>
      </c>
      <c r="C119" s="1" t="s">
        <v>192</v>
      </c>
      <c r="D119" s="23">
        <f>'Laporan Keuangan Juni'!F63</f>
        <v>204558</v>
      </c>
      <c r="E119" s="24"/>
      <c r="F119" s="20"/>
    </row>
    <row r="120" spans="1:6" ht="12.75" x14ac:dyDescent="0.2">
      <c r="A120" s="22"/>
      <c r="B120" s="1" t="s">
        <v>195</v>
      </c>
      <c r="C120" s="1" t="s">
        <v>192</v>
      </c>
      <c r="D120" s="25"/>
      <c r="E120" s="24">
        <f>D119</f>
        <v>204558</v>
      </c>
      <c r="F120" s="20"/>
    </row>
    <row r="121" spans="1:6" ht="12.75" x14ac:dyDescent="0.2">
      <c r="A121" s="22">
        <v>25</v>
      </c>
      <c r="B121" s="1" t="s">
        <v>191</v>
      </c>
      <c r="C121" s="1" t="s">
        <v>192</v>
      </c>
      <c r="D121" s="23">
        <f>'Laporan Keuangan Juni'!D64</f>
        <v>414000</v>
      </c>
      <c r="E121" s="24"/>
      <c r="F121" s="20"/>
    </row>
    <row r="122" spans="1:6" ht="12.75" x14ac:dyDescent="0.2">
      <c r="A122" s="22"/>
      <c r="B122" s="1" t="s">
        <v>195</v>
      </c>
      <c r="C122" s="1" t="s">
        <v>192</v>
      </c>
      <c r="D122" s="25"/>
      <c r="E122" s="24">
        <f>D121</f>
        <v>414000</v>
      </c>
      <c r="F122" s="20"/>
    </row>
    <row r="123" spans="1:6" ht="12.75" x14ac:dyDescent="0.2">
      <c r="A123" s="22">
        <v>26</v>
      </c>
      <c r="B123" s="1" t="s">
        <v>196</v>
      </c>
      <c r="C123" s="1" t="s">
        <v>192</v>
      </c>
      <c r="D123" s="23">
        <f>'Laporan Keuangan Juni'!D65</f>
        <v>790000</v>
      </c>
      <c r="E123" s="24"/>
      <c r="F123" s="20"/>
    </row>
    <row r="124" spans="1:6" ht="12.75" x14ac:dyDescent="0.2">
      <c r="A124" s="22"/>
      <c r="B124" s="1" t="s">
        <v>195</v>
      </c>
      <c r="C124" s="1" t="s">
        <v>192</v>
      </c>
      <c r="D124" s="25"/>
      <c r="E124" s="24">
        <f>D123</f>
        <v>790000</v>
      </c>
      <c r="F124" s="20"/>
    </row>
    <row r="125" spans="1:6" ht="12.75" x14ac:dyDescent="0.2">
      <c r="A125" s="22">
        <v>26</v>
      </c>
      <c r="B125" s="1" t="s">
        <v>196</v>
      </c>
      <c r="C125" s="1" t="s">
        <v>192</v>
      </c>
      <c r="D125" s="23">
        <f>'Laporan Keuangan Juni'!D66</f>
        <v>179000</v>
      </c>
      <c r="E125" s="24"/>
      <c r="F125" s="20"/>
    </row>
    <row r="126" spans="1:6" ht="12.75" x14ac:dyDescent="0.2">
      <c r="A126" s="22"/>
      <c r="B126" s="1" t="s">
        <v>195</v>
      </c>
      <c r="C126" s="1" t="s">
        <v>192</v>
      </c>
      <c r="D126" s="25"/>
      <c r="E126" s="24">
        <f>D125</f>
        <v>179000</v>
      </c>
      <c r="F126" s="20"/>
    </row>
    <row r="127" spans="1:6" ht="12.75" x14ac:dyDescent="0.2">
      <c r="A127" s="22">
        <v>28</v>
      </c>
      <c r="B127" s="1" t="s">
        <v>193</v>
      </c>
      <c r="C127" s="1" t="s">
        <v>192</v>
      </c>
      <c r="D127" s="23">
        <f>'Laporan Keuangan Juni'!F67</f>
        <v>298893</v>
      </c>
      <c r="E127" s="24"/>
      <c r="F127" s="20"/>
    </row>
    <row r="128" spans="1:6" ht="12.75" x14ac:dyDescent="0.2">
      <c r="A128" s="22"/>
      <c r="B128" s="1" t="s">
        <v>195</v>
      </c>
      <c r="C128" s="1" t="s">
        <v>192</v>
      </c>
      <c r="D128" s="25"/>
      <c r="E128" s="24">
        <f>D127</f>
        <v>298893</v>
      </c>
      <c r="F128" s="20"/>
    </row>
    <row r="129" spans="1:12" ht="12.75" x14ac:dyDescent="0.2">
      <c r="A129" s="22">
        <v>28</v>
      </c>
      <c r="B129" s="1" t="s">
        <v>199</v>
      </c>
      <c r="C129" s="1" t="s">
        <v>192</v>
      </c>
      <c r="D129" s="23">
        <f>'Laporan Keuangan Juni'!E68</f>
        <v>1029850</v>
      </c>
      <c r="E129" s="24"/>
      <c r="F129" s="20"/>
    </row>
    <row r="130" spans="1:12" ht="12.75" x14ac:dyDescent="0.2">
      <c r="A130" s="22"/>
      <c r="B130" s="1" t="s">
        <v>200</v>
      </c>
      <c r="C130" s="1" t="s">
        <v>192</v>
      </c>
      <c r="D130" s="25"/>
      <c r="E130" s="24">
        <f>D129</f>
        <v>1029850</v>
      </c>
      <c r="F130" s="20"/>
    </row>
    <row r="131" spans="1:12" ht="12.75" x14ac:dyDescent="0.2">
      <c r="A131" s="22">
        <v>29</v>
      </c>
      <c r="B131" s="1" t="s">
        <v>191</v>
      </c>
      <c r="C131" s="1" t="s">
        <v>192</v>
      </c>
      <c r="D131" s="23">
        <f>'Laporan Keuangan Juni'!D69</f>
        <v>239000</v>
      </c>
      <c r="E131" s="24"/>
      <c r="F131" s="20"/>
    </row>
    <row r="132" spans="1:12" ht="12.75" x14ac:dyDescent="0.2">
      <c r="A132" s="22"/>
      <c r="B132" s="1" t="s">
        <v>195</v>
      </c>
      <c r="C132" s="1" t="s">
        <v>192</v>
      </c>
      <c r="D132" s="25"/>
      <c r="E132" s="24">
        <f>D131</f>
        <v>239000</v>
      </c>
      <c r="F132" s="20"/>
    </row>
    <row r="133" spans="1:12" ht="12.75" x14ac:dyDescent="0.2">
      <c r="A133" s="22">
        <v>29</v>
      </c>
      <c r="B133" s="1" t="s">
        <v>193</v>
      </c>
      <c r="C133" s="1" t="s">
        <v>192</v>
      </c>
      <c r="D133" s="23">
        <f>'Laporan Keuangan Juni'!F70</f>
        <v>36741</v>
      </c>
      <c r="E133" s="24"/>
      <c r="F133" s="20"/>
      <c r="G133" s="29" t="s">
        <v>92</v>
      </c>
      <c r="H133" s="30"/>
      <c r="I133" s="31"/>
      <c r="J133" s="32">
        <f>SUM(JU_Agustus!D5:D131)</f>
        <v>59137525</v>
      </c>
      <c r="K133" s="32">
        <f>SUM(JU_Agustus!E9:E132)</f>
        <v>59137525</v>
      </c>
      <c r="L133" s="33"/>
    </row>
    <row r="134" spans="1:12" ht="12.75" x14ac:dyDescent="0.2">
      <c r="A134" s="22"/>
      <c r="B134" s="1" t="s">
        <v>195</v>
      </c>
      <c r="C134" s="1" t="s">
        <v>192</v>
      </c>
      <c r="D134" s="25"/>
      <c r="E134" s="24">
        <f>D133</f>
        <v>36741</v>
      </c>
      <c r="F134" s="20"/>
    </row>
    <row r="135" spans="1:12" ht="12.75" x14ac:dyDescent="0.2">
      <c r="A135" s="22">
        <v>29</v>
      </c>
      <c r="B135" s="1" t="s">
        <v>197</v>
      </c>
      <c r="C135" s="1" t="s">
        <v>192</v>
      </c>
      <c r="D135" s="23">
        <f>'Laporan Keuangan Juni'!G71</f>
        <v>735028</v>
      </c>
      <c r="E135" s="24"/>
      <c r="F135" s="20"/>
    </row>
    <row r="136" spans="1:12" ht="12.75" x14ac:dyDescent="0.2">
      <c r="A136" s="22"/>
      <c r="B136" s="1" t="s">
        <v>198</v>
      </c>
      <c r="C136" s="1" t="s">
        <v>192</v>
      </c>
      <c r="D136" s="25"/>
      <c r="E136" s="24">
        <f>D135</f>
        <v>735028</v>
      </c>
      <c r="F136" s="20"/>
    </row>
    <row r="137" spans="1:12" ht="12.75" x14ac:dyDescent="0.2">
      <c r="A137" s="22">
        <v>29</v>
      </c>
      <c r="B137" s="1" t="s">
        <v>191</v>
      </c>
      <c r="C137" s="1" t="s">
        <v>192</v>
      </c>
      <c r="D137" s="23">
        <f>'Laporan Keuangan Juni'!D73</f>
        <v>231000</v>
      </c>
      <c r="E137" s="24"/>
      <c r="F137" s="20"/>
    </row>
    <row r="138" spans="1:12" ht="12.75" x14ac:dyDescent="0.2">
      <c r="A138" s="22"/>
      <c r="B138" s="1" t="s">
        <v>195</v>
      </c>
      <c r="C138" s="1" t="s">
        <v>192</v>
      </c>
      <c r="D138" s="25"/>
      <c r="E138" s="24">
        <f>D137</f>
        <v>231000</v>
      </c>
      <c r="F138" s="20"/>
    </row>
    <row r="139" spans="1:12" ht="12.75" x14ac:dyDescent="0.2">
      <c r="A139" s="22">
        <v>30</v>
      </c>
      <c r="B139" s="1" t="s">
        <v>197</v>
      </c>
      <c r="C139" s="1" t="s">
        <v>192</v>
      </c>
      <c r="D139" s="23">
        <f>'Laporan Keuangan Juni'!E72</f>
        <v>400000</v>
      </c>
      <c r="E139" s="24"/>
      <c r="F139" s="20"/>
    </row>
    <row r="140" spans="1:12" ht="12.75" x14ac:dyDescent="0.2">
      <c r="A140" s="22"/>
      <c r="B140" s="1" t="s">
        <v>200</v>
      </c>
      <c r="C140" s="1" t="s">
        <v>192</v>
      </c>
      <c r="D140" s="25"/>
      <c r="E140" s="24">
        <f>D139</f>
        <v>400000</v>
      </c>
      <c r="F140" s="20"/>
    </row>
    <row r="141" spans="1:12" ht="12.75" x14ac:dyDescent="0.2">
      <c r="A141" s="22">
        <v>30</v>
      </c>
      <c r="B141" s="1" t="s">
        <v>196</v>
      </c>
      <c r="C141" s="1" t="s">
        <v>192</v>
      </c>
      <c r="D141" s="23">
        <f>'Laporan Keuangan Juni'!D74</f>
        <v>465000</v>
      </c>
      <c r="E141" s="24"/>
      <c r="F141" s="20"/>
    </row>
    <row r="142" spans="1:12" ht="12.75" x14ac:dyDescent="0.2">
      <c r="A142" s="22"/>
      <c r="B142" s="1" t="s">
        <v>202</v>
      </c>
      <c r="C142" s="1" t="s">
        <v>192</v>
      </c>
      <c r="D142" s="25"/>
      <c r="E142" s="24">
        <f>D141</f>
        <v>465000</v>
      </c>
      <c r="F142" s="20"/>
    </row>
    <row r="143" spans="1:12" ht="12.75" x14ac:dyDescent="0.2">
      <c r="A143" s="22">
        <v>30</v>
      </c>
      <c r="B143" s="26" t="s">
        <v>150</v>
      </c>
      <c r="C143" s="26" t="s">
        <v>192</v>
      </c>
      <c r="D143" s="27">
        <f>'Laporan Keuangan Juni'!E75</f>
        <v>495000</v>
      </c>
      <c r="E143" s="28"/>
      <c r="F143" s="20"/>
    </row>
    <row r="144" spans="1:12" ht="12.75" x14ac:dyDescent="0.2">
      <c r="A144" s="34"/>
      <c r="B144" s="35" t="s">
        <v>209</v>
      </c>
      <c r="C144" s="35" t="s">
        <v>192</v>
      </c>
      <c r="D144" s="36"/>
      <c r="E144" s="37">
        <f>D143</f>
        <v>495000</v>
      </c>
      <c r="F144" s="20"/>
    </row>
    <row r="145" spans="1:6" ht="12.75" x14ac:dyDescent="0.2">
      <c r="A145" s="124" t="s">
        <v>92</v>
      </c>
      <c r="B145" s="125"/>
      <c r="C145" s="30"/>
      <c r="D145" s="38">
        <f t="shared" ref="D145:E145" si="0">SUM(D5:D144)</f>
        <v>28703686</v>
      </c>
      <c r="E145" s="39">
        <f t="shared" si="0"/>
        <v>28703686</v>
      </c>
      <c r="F145" s="20"/>
    </row>
    <row r="146" spans="1:6" ht="12.75" x14ac:dyDescent="0.2">
      <c r="F146" s="40"/>
    </row>
    <row r="147" spans="1:6" ht="12.75" x14ac:dyDescent="0.2">
      <c r="F147" s="40"/>
    </row>
  </sheetData>
  <mergeCells count="4">
    <mergeCell ref="A1:E1"/>
    <mergeCell ref="A2:E2"/>
    <mergeCell ref="A3:E3"/>
    <mergeCell ref="A145:B14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topLeftCell="A111" workbookViewId="0">
      <selection activeCell="B132" sqref="B132"/>
    </sheetView>
  </sheetViews>
  <sheetFormatPr defaultColWidth="14.42578125" defaultRowHeight="15" customHeight="1" x14ac:dyDescent="0.2"/>
  <cols>
    <col min="1" max="1" width="8.7109375" customWidth="1"/>
    <col min="2" max="2" width="16.85546875" customWidth="1"/>
    <col min="3" max="3" width="8.7109375" customWidth="1"/>
    <col min="4" max="5" width="13.7109375" customWidth="1"/>
    <col min="6" max="6" width="4" customWidth="1"/>
    <col min="7" max="26" width="8.7109375" customWidth="1"/>
  </cols>
  <sheetData>
    <row r="1" spans="1:6" ht="12.75" customHeight="1" x14ac:dyDescent="0.25">
      <c r="A1" s="123" t="s">
        <v>183</v>
      </c>
      <c r="B1" s="121"/>
      <c r="C1" s="121"/>
      <c r="D1" s="121"/>
      <c r="E1" s="121"/>
    </row>
    <row r="2" spans="1:6" ht="12.75" customHeight="1" x14ac:dyDescent="0.25">
      <c r="A2" s="123" t="s">
        <v>184</v>
      </c>
      <c r="B2" s="121"/>
      <c r="C2" s="121"/>
      <c r="D2" s="121"/>
      <c r="E2" s="121"/>
    </row>
    <row r="3" spans="1:6" ht="12.75" customHeight="1" x14ac:dyDescent="0.25">
      <c r="A3" s="123" t="s">
        <v>210</v>
      </c>
      <c r="B3" s="121"/>
      <c r="C3" s="121"/>
      <c r="D3" s="121"/>
      <c r="E3" s="121"/>
    </row>
    <row r="4" spans="1:6" ht="12.75" customHeight="1" x14ac:dyDescent="0.2">
      <c r="A4" s="29" t="s">
        <v>186</v>
      </c>
      <c r="B4" s="41" t="s">
        <v>187</v>
      </c>
      <c r="C4" s="42" t="s">
        <v>211</v>
      </c>
      <c r="D4" s="41" t="s">
        <v>189</v>
      </c>
      <c r="E4" s="41" t="s">
        <v>190</v>
      </c>
      <c r="F4" s="21" t="s">
        <v>188</v>
      </c>
    </row>
    <row r="5" spans="1:6" ht="12.75" customHeight="1" x14ac:dyDescent="0.2">
      <c r="A5" s="22">
        <v>1</v>
      </c>
      <c r="B5" s="1" t="s">
        <v>191</v>
      </c>
      <c r="C5" s="1">
        <v>101</v>
      </c>
      <c r="D5" s="23">
        <f>NSD!C6</f>
        <v>11499150</v>
      </c>
      <c r="E5" s="25"/>
      <c r="F5" s="43"/>
    </row>
    <row r="6" spans="1:6" ht="12.75" customHeight="1" x14ac:dyDescent="0.2">
      <c r="A6" s="22">
        <v>1</v>
      </c>
      <c r="B6" s="1" t="s">
        <v>193</v>
      </c>
      <c r="C6" s="1">
        <v>102</v>
      </c>
      <c r="D6" s="23">
        <f>NSD!C7</f>
        <v>3525999</v>
      </c>
      <c r="E6" s="25"/>
      <c r="F6" s="43"/>
    </row>
    <row r="7" spans="1:6" ht="12.75" customHeight="1" x14ac:dyDescent="0.2">
      <c r="A7" s="22">
        <v>1</v>
      </c>
      <c r="B7" s="1" t="s">
        <v>199</v>
      </c>
      <c r="C7" s="1">
        <v>103</v>
      </c>
      <c r="D7" s="23">
        <f>NSD!C8</f>
        <v>1323850</v>
      </c>
      <c r="E7" s="25"/>
      <c r="F7" s="43"/>
    </row>
    <row r="8" spans="1:6" ht="12.75" customHeight="1" x14ac:dyDescent="0.2">
      <c r="A8" s="22">
        <v>1</v>
      </c>
      <c r="B8" s="1" t="s">
        <v>197</v>
      </c>
      <c r="C8" s="1">
        <v>111</v>
      </c>
      <c r="D8" s="23">
        <f>NSD!C9</f>
        <v>3670218</v>
      </c>
      <c r="E8" s="25"/>
      <c r="F8" s="43"/>
    </row>
    <row r="9" spans="1:6" ht="12.75" customHeight="1" x14ac:dyDescent="0.2">
      <c r="A9" s="22">
        <v>1</v>
      </c>
      <c r="B9" s="1" t="s">
        <v>194</v>
      </c>
      <c r="C9" s="1">
        <v>301</v>
      </c>
      <c r="D9" s="23"/>
      <c r="E9" s="23">
        <f>SUM(D5:D8)</f>
        <v>20019217</v>
      </c>
      <c r="F9" s="43"/>
    </row>
    <row r="10" spans="1:6" ht="12.75" customHeight="1" x14ac:dyDescent="0.2">
      <c r="A10" s="22">
        <v>2</v>
      </c>
      <c r="B10" s="1" t="s">
        <v>191</v>
      </c>
      <c r="C10" s="1">
        <v>101</v>
      </c>
      <c r="D10" s="23">
        <f>'Laporan Keuangan Agustus'!D5</f>
        <v>726000</v>
      </c>
      <c r="E10" s="25"/>
      <c r="F10" s="43"/>
    </row>
    <row r="11" spans="1:6" ht="12.75" customHeight="1" x14ac:dyDescent="0.2">
      <c r="A11" s="22">
        <v>2</v>
      </c>
      <c r="B11" s="1" t="s">
        <v>193</v>
      </c>
      <c r="C11" s="1">
        <v>102</v>
      </c>
      <c r="D11" s="23">
        <f>'Laporan Keuangan Agustus'!F5</f>
        <v>765514</v>
      </c>
      <c r="E11" s="25"/>
      <c r="F11" s="43"/>
    </row>
    <row r="12" spans="1:6" ht="12.75" customHeight="1" x14ac:dyDescent="0.2">
      <c r="A12" s="22">
        <v>2</v>
      </c>
      <c r="B12" s="1" t="s">
        <v>194</v>
      </c>
      <c r="C12" s="1">
        <v>301</v>
      </c>
      <c r="D12" s="23"/>
      <c r="E12" s="23">
        <f>SUM(D10:D11)</f>
        <v>1491514</v>
      </c>
      <c r="F12" s="43"/>
    </row>
    <row r="13" spans="1:6" ht="12.75" customHeight="1" x14ac:dyDescent="0.2">
      <c r="A13" s="22">
        <v>2</v>
      </c>
      <c r="B13" s="1" t="s">
        <v>193</v>
      </c>
      <c r="C13" s="1">
        <v>102</v>
      </c>
      <c r="D13" s="23">
        <f>'Laporan Keuangan Agustus'!F6</f>
        <v>646443</v>
      </c>
      <c r="E13" s="25"/>
      <c r="F13" s="43"/>
    </row>
    <row r="14" spans="1:6" ht="12.75" customHeight="1" x14ac:dyDescent="0.2">
      <c r="A14" s="22">
        <v>2</v>
      </c>
      <c r="B14" s="1" t="s">
        <v>195</v>
      </c>
      <c r="C14" s="1">
        <v>401</v>
      </c>
      <c r="D14" s="25"/>
      <c r="E14" s="23">
        <f>D13</f>
        <v>646443</v>
      </c>
      <c r="F14" s="43"/>
    </row>
    <row r="15" spans="1:6" ht="12.75" customHeight="1" x14ac:dyDescent="0.2">
      <c r="A15" s="22">
        <v>2</v>
      </c>
      <c r="B15" s="1" t="s">
        <v>193</v>
      </c>
      <c r="C15" s="1">
        <v>102</v>
      </c>
      <c r="D15" s="23">
        <f>'Laporan Keuangan Agustus'!F10</f>
        <v>28600</v>
      </c>
      <c r="E15" s="25"/>
      <c r="F15" s="43"/>
    </row>
    <row r="16" spans="1:6" ht="12.75" customHeight="1" x14ac:dyDescent="0.2">
      <c r="A16" s="22">
        <v>2</v>
      </c>
      <c r="B16" s="1" t="s">
        <v>195</v>
      </c>
      <c r="C16" s="1">
        <v>401</v>
      </c>
      <c r="D16" s="25"/>
      <c r="E16" s="23">
        <f>D15</f>
        <v>28600</v>
      </c>
      <c r="F16" s="43"/>
    </row>
    <row r="17" spans="1:6" ht="12.75" customHeight="1" x14ac:dyDescent="0.2">
      <c r="A17" s="22">
        <v>3</v>
      </c>
      <c r="B17" s="1" t="s">
        <v>193</v>
      </c>
      <c r="C17" s="1">
        <v>102</v>
      </c>
      <c r="D17" s="23">
        <f>'Laporan Keuangan Agustus'!F11</f>
        <v>43692</v>
      </c>
      <c r="E17" s="25"/>
      <c r="F17" s="43"/>
    </row>
    <row r="18" spans="1:6" ht="12.75" customHeight="1" x14ac:dyDescent="0.2">
      <c r="A18" s="22">
        <v>3</v>
      </c>
      <c r="B18" s="1" t="s">
        <v>195</v>
      </c>
      <c r="C18" s="1">
        <v>401</v>
      </c>
      <c r="D18" s="25"/>
      <c r="E18" s="23">
        <f>D17</f>
        <v>43692</v>
      </c>
      <c r="F18" s="43"/>
    </row>
    <row r="19" spans="1:6" ht="12.75" customHeight="1" x14ac:dyDescent="0.2">
      <c r="A19" s="22">
        <v>4</v>
      </c>
      <c r="B19" s="1" t="s">
        <v>191</v>
      </c>
      <c r="C19" s="1">
        <v>101</v>
      </c>
      <c r="D19" s="23">
        <f>'Laporan Keuangan Agustus'!D7</f>
        <v>461000</v>
      </c>
      <c r="E19" s="25"/>
      <c r="F19" s="43"/>
    </row>
    <row r="20" spans="1:6" ht="12.75" customHeight="1" x14ac:dyDescent="0.2">
      <c r="A20" s="22">
        <v>4</v>
      </c>
      <c r="B20" s="1" t="s">
        <v>195</v>
      </c>
      <c r="C20" s="1">
        <v>401</v>
      </c>
      <c r="D20" s="25"/>
      <c r="E20" s="23">
        <f>D19</f>
        <v>461000</v>
      </c>
      <c r="F20" s="43"/>
    </row>
    <row r="21" spans="1:6" ht="12.75" customHeight="1" x14ac:dyDescent="0.2">
      <c r="A21" s="22">
        <v>4</v>
      </c>
      <c r="B21" s="1" t="s">
        <v>191</v>
      </c>
      <c r="C21" s="1">
        <v>101</v>
      </c>
      <c r="D21" s="23">
        <f>'Laporan Keuangan Agustus'!D8</f>
        <v>283000</v>
      </c>
      <c r="E21" s="25"/>
      <c r="F21" s="43"/>
    </row>
    <row r="22" spans="1:6" ht="12.75" customHeight="1" x14ac:dyDescent="0.2">
      <c r="A22" s="22">
        <v>4</v>
      </c>
      <c r="B22" s="1" t="s">
        <v>195</v>
      </c>
      <c r="C22" s="1">
        <v>401</v>
      </c>
      <c r="D22" s="25"/>
      <c r="E22" s="23">
        <f>D21</f>
        <v>283000</v>
      </c>
      <c r="F22" s="43"/>
    </row>
    <row r="23" spans="1:6" ht="12.75" customHeight="1" x14ac:dyDescent="0.2">
      <c r="A23" s="22">
        <v>4</v>
      </c>
      <c r="B23" s="1" t="s">
        <v>191</v>
      </c>
      <c r="C23" s="1">
        <v>101</v>
      </c>
      <c r="D23" s="23">
        <f>'Laporan Keuangan Agustus'!D9</f>
        <v>315000</v>
      </c>
      <c r="E23" s="25"/>
      <c r="F23" s="43"/>
    </row>
    <row r="24" spans="1:6" ht="12.75" customHeight="1" x14ac:dyDescent="0.2">
      <c r="A24" s="22">
        <v>4</v>
      </c>
      <c r="B24" s="1" t="s">
        <v>195</v>
      </c>
      <c r="C24" s="1">
        <v>401</v>
      </c>
      <c r="D24" s="25"/>
      <c r="E24" s="23">
        <f>D23</f>
        <v>315000</v>
      </c>
      <c r="F24" s="43"/>
    </row>
    <row r="25" spans="1:6" ht="12.75" customHeight="1" x14ac:dyDescent="0.2">
      <c r="A25" s="22">
        <v>4</v>
      </c>
      <c r="B25" s="1" t="s">
        <v>193</v>
      </c>
      <c r="C25" s="1">
        <v>102</v>
      </c>
      <c r="D25" s="23">
        <f>'Laporan Keuangan Agustus'!F12</f>
        <v>240306</v>
      </c>
      <c r="E25" s="25"/>
      <c r="F25" s="43"/>
    </row>
    <row r="26" spans="1:6" ht="12.75" customHeight="1" x14ac:dyDescent="0.2">
      <c r="A26" s="22">
        <v>4</v>
      </c>
      <c r="B26" s="1" t="s">
        <v>195</v>
      </c>
      <c r="C26" s="1">
        <v>401</v>
      </c>
      <c r="D26" s="25"/>
      <c r="E26" s="23">
        <f>D25</f>
        <v>240306</v>
      </c>
      <c r="F26" s="43"/>
    </row>
    <row r="27" spans="1:6" ht="12.75" customHeight="1" x14ac:dyDescent="0.2">
      <c r="A27" s="22">
        <v>4</v>
      </c>
      <c r="B27" s="1" t="s">
        <v>191</v>
      </c>
      <c r="C27" s="1">
        <v>101</v>
      </c>
      <c r="D27" s="23">
        <f>'Laporan Keuangan Agustus'!D15</f>
        <v>189000</v>
      </c>
      <c r="E27" s="25"/>
      <c r="F27" s="43"/>
    </row>
    <row r="28" spans="1:6" ht="12.75" customHeight="1" x14ac:dyDescent="0.2">
      <c r="A28" s="22">
        <v>4</v>
      </c>
      <c r="B28" s="1" t="s">
        <v>195</v>
      </c>
      <c r="C28" s="1">
        <v>401</v>
      </c>
      <c r="D28" s="25"/>
      <c r="E28" s="23">
        <f>D27</f>
        <v>189000</v>
      </c>
      <c r="F28" s="43"/>
    </row>
    <row r="29" spans="1:6" ht="12.75" customHeight="1" x14ac:dyDescent="0.2">
      <c r="A29" s="22">
        <v>5</v>
      </c>
      <c r="B29" s="1" t="s">
        <v>191</v>
      </c>
      <c r="C29" s="1">
        <v>101</v>
      </c>
      <c r="D29" s="23">
        <f>'Laporan Keuangan Agustus'!D16</f>
        <v>105000</v>
      </c>
      <c r="E29" s="25"/>
      <c r="F29" s="43"/>
    </row>
    <row r="30" spans="1:6" ht="12.75" customHeight="1" x14ac:dyDescent="0.2">
      <c r="A30" s="22">
        <v>5</v>
      </c>
      <c r="B30" s="1" t="s">
        <v>195</v>
      </c>
      <c r="C30" s="1">
        <v>401</v>
      </c>
      <c r="D30" s="25"/>
      <c r="E30" s="23">
        <f>D29</f>
        <v>105000</v>
      </c>
      <c r="F30" s="43"/>
    </row>
    <row r="31" spans="1:6" ht="12.75" customHeight="1" x14ac:dyDescent="0.2">
      <c r="A31" s="22">
        <v>5</v>
      </c>
      <c r="B31" s="1" t="s">
        <v>193</v>
      </c>
      <c r="C31" s="1">
        <v>102</v>
      </c>
      <c r="D31" s="23">
        <f>'Laporan Keuangan Agustus'!F21</f>
        <v>111216</v>
      </c>
      <c r="E31" s="25"/>
      <c r="F31" s="43"/>
    </row>
    <row r="32" spans="1:6" ht="12.75" customHeight="1" x14ac:dyDescent="0.2">
      <c r="A32" s="22">
        <v>5</v>
      </c>
      <c r="B32" s="1" t="s">
        <v>195</v>
      </c>
      <c r="C32" s="1">
        <v>401</v>
      </c>
      <c r="D32" s="25"/>
      <c r="E32" s="23">
        <f>D31</f>
        <v>111216</v>
      </c>
      <c r="F32" s="43"/>
    </row>
    <row r="33" spans="1:6" ht="12.75" customHeight="1" x14ac:dyDescent="0.2">
      <c r="A33" s="22">
        <v>6</v>
      </c>
      <c r="B33" s="1" t="s">
        <v>191</v>
      </c>
      <c r="C33" s="1">
        <v>101</v>
      </c>
      <c r="D33" s="23">
        <f>'Laporan Keuangan Agustus'!D17</f>
        <v>588000</v>
      </c>
      <c r="E33" s="25"/>
      <c r="F33" s="43"/>
    </row>
    <row r="34" spans="1:6" ht="12.75" customHeight="1" x14ac:dyDescent="0.2">
      <c r="A34" s="22">
        <v>6</v>
      </c>
      <c r="B34" s="1" t="s">
        <v>195</v>
      </c>
      <c r="C34" s="1">
        <v>401</v>
      </c>
      <c r="D34" s="25"/>
      <c r="E34" s="23">
        <f>D33</f>
        <v>588000</v>
      </c>
      <c r="F34" s="43"/>
    </row>
    <row r="35" spans="1:6" ht="12.75" customHeight="1" x14ac:dyDescent="0.2">
      <c r="A35" s="22">
        <v>6</v>
      </c>
      <c r="B35" s="1" t="s">
        <v>191</v>
      </c>
      <c r="C35" s="1">
        <v>101</v>
      </c>
      <c r="D35" s="23">
        <f>'Laporan Keuangan Agustus'!D22</f>
        <v>459000</v>
      </c>
      <c r="E35" s="25"/>
      <c r="F35" s="43"/>
    </row>
    <row r="36" spans="1:6" ht="12.75" customHeight="1" x14ac:dyDescent="0.2">
      <c r="A36" s="22">
        <v>6</v>
      </c>
      <c r="B36" s="1" t="s">
        <v>195</v>
      </c>
      <c r="C36" s="1">
        <v>401</v>
      </c>
      <c r="D36" s="25"/>
      <c r="E36" s="23">
        <f>D35</f>
        <v>459000</v>
      </c>
      <c r="F36" s="43"/>
    </row>
    <row r="37" spans="1:6" ht="12.75" customHeight="1" x14ac:dyDescent="0.2">
      <c r="A37" s="22">
        <v>6</v>
      </c>
      <c r="B37" s="1" t="s">
        <v>193</v>
      </c>
      <c r="C37" s="1">
        <v>102</v>
      </c>
      <c r="D37" s="23">
        <f>'Laporan Keuangan Agustus'!F20</f>
        <v>50643</v>
      </c>
      <c r="E37" s="25"/>
      <c r="F37" s="43"/>
    </row>
    <row r="38" spans="1:6" ht="12.75" customHeight="1" x14ac:dyDescent="0.2">
      <c r="A38" s="22">
        <v>6</v>
      </c>
      <c r="B38" s="1" t="s">
        <v>195</v>
      </c>
      <c r="C38" s="1">
        <v>401</v>
      </c>
      <c r="D38" s="25"/>
      <c r="E38" s="23">
        <f>D37</f>
        <v>50643</v>
      </c>
      <c r="F38" s="43"/>
    </row>
    <row r="39" spans="1:6" ht="12.75" customHeight="1" x14ac:dyDescent="0.2">
      <c r="A39" s="22">
        <v>8</v>
      </c>
      <c r="B39" s="1" t="s">
        <v>199</v>
      </c>
      <c r="C39" s="1">
        <v>103</v>
      </c>
      <c r="D39" s="23">
        <f>'Laporan Keuangan Agustus'!E13</f>
        <v>724000</v>
      </c>
      <c r="E39" s="25"/>
      <c r="F39" s="43"/>
    </row>
    <row r="40" spans="1:6" ht="12.75" customHeight="1" x14ac:dyDescent="0.2">
      <c r="A40" s="22">
        <v>8</v>
      </c>
      <c r="B40" s="1" t="s">
        <v>200</v>
      </c>
      <c r="C40" s="1">
        <v>101</v>
      </c>
      <c r="D40" s="25"/>
      <c r="E40" s="23">
        <f>D39</f>
        <v>724000</v>
      </c>
      <c r="F40" s="43"/>
    </row>
    <row r="41" spans="1:6" ht="12.75" customHeight="1" x14ac:dyDescent="0.2">
      <c r="A41" s="22">
        <v>8</v>
      </c>
      <c r="B41" s="1" t="s">
        <v>197</v>
      </c>
      <c r="C41" s="1">
        <v>111</v>
      </c>
      <c r="D41" s="23">
        <f>'Laporan Keuangan Agustus'!E14</f>
        <v>50000</v>
      </c>
      <c r="E41" s="25"/>
      <c r="F41" s="43"/>
    </row>
    <row r="42" spans="1:6" ht="12.75" customHeight="1" x14ac:dyDescent="0.2">
      <c r="A42" s="22">
        <v>8</v>
      </c>
      <c r="B42" s="1" t="s">
        <v>200</v>
      </c>
      <c r="C42" s="1">
        <v>101</v>
      </c>
      <c r="D42" s="25"/>
      <c r="E42" s="23">
        <f>D41</f>
        <v>50000</v>
      </c>
      <c r="F42" s="43"/>
    </row>
    <row r="43" spans="1:6" ht="12.75" customHeight="1" x14ac:dyDescent="0.2">
      <c r="A43" s="22">
        <v>8</v>
      </c>
      <c r="B43" s="1" t="s">
        <v>197</v>
      </c>
      <c r="C43" s="1">
        <v>111</v>
      </c>
      <c r="D43" s="23">
        <f>'Laporan Keuangan Agustus'!G18</f>
        <v>156800</v>
      </c>
      <c r="E43" s="25"/>
      <c r="F43" s="43"/>
    </row>
    <row r="44" spans="1:6" ht="12.75" customHeight="1" x14ac:dyDescent="0.2">
      <c r="A44" s="22">
        <v>8</v>
      </c>
      <c r="B44" s="1" t="s">
        <v>198</v>
      </c>
      <c r="C44" s="1">
        <v>102</v>
      </c>
      <c r="D44" s="25"/>
      <c r="E44" s="23">
        <f>D43</f>
        <v>156800</v>
      </c>
      <c r="F44" s="43"/>
    </row>
    <row r="45" spans="1:6" ht="12.75" customHeight="1" x14ac:dyDescent="0.2">
      <c r="A45" s="22">
        <v>8</v>
      </c>
      <c r="B45" s="1" t="s">
        <v>197</v>
      </c>
      <c r="C45" s="1">
        <v>111</v>
      </c>
      <c r="D45" s="23">
        <f>'Laporan Keuangan Agustus'!G19</f>
        <v>1360970</v>
      </c>
      <c r="E45" s="25"/>
      <c r="F45" s="43"/>
    </row>
    <row r="46" spans="1:6" ht="12.75" customHeight="1" x14ac:dyDescent="0.2">
      <c r="A46" s="22">
        <v>8</v>
      </c>
      <c r="B46" s="1" t="s">
        <v>198</v>
      </c>
      <c r="C46" s="1">
        <v>102</v>
      </c>
      <c r="D46" s="25"/>
      <c r="E46" s="23">
        <f>D45</f>
        <v>1360970</v>
      </c>
      <c r="F46" s="43"/>
    </row>
    <row r="47" spans="1:6" ht="12.75" customHeight="1" x14ac:dyDescent="0.2">
      <c r="A47" s="22">
        <v>8</v>
      </c>
      <c r="B47" s="1" t="s">
        <v>197</v>
      </c>
      <c r="C47" s="1">
        <v>111</v>
      </c>
      <c r="D47" s="23">
        <f>'Laporan Keuangan Agustus'!G23</f>
        <v>211990</v>
      </c>
      <c r="E47" s="25"/>
      <c r="F47" s="43"/>
    </row>
    <row r="48" spans="1:6" ht="12.75" customHeight="1" x14ac:dyDescent="0.2">
      <c r="A48" s="22">
        <v>8</v>
      </c>
      <c r="B48" s="1" t="s">
        <v>198</v>
      </c>
      <c r="C48" s="1">
        <v>102</v>
      </c>
      <c r="D48" s="25"/>
      <c r="E48" s="23">
        <f>D47</f>
        <v>211990</v>
      </c>
      <c r="F48" s="43"/>
    </row>
    <row r="49" spans="1:6" ht="12.75" customHeight="1" x14ac:dyDescent="0.2">
      <c r="A49" s="22">
        <v>8</v>
      </c>
      <c r="B49" s="1" t="s">
        <v>191</v>
      </c>
      <c r="C49" s="1">
        <v>101</v>
      </c>
      <c r="D49" s="23">
        <f>'Laporan Keuangan Agustus'!D28</f>
        <v>179000</v>
      </c>
      <c r="E49" s="25"/>
      <c r="F49" s="43"/>
    </row>
    <row r="50" spans="1:6" ht="12.75" customHeight="1" x14ac:dyDescent="0.2">
      <c r="A50" s="22">
        <v>8</v>
      </c>
      <c r="B50" s="1" t="s">
        <v>195</v>
      </c>
      <c r="C50" s="1">
        <v>401</v>
      </c>
      <c r="D50" s="25"/>
      <c r="E50" s="23">
        <f>D49</f>
        <v>179000</v>
      </c>
      <c r="F50" s="43"/>
    </row>
    <row r="51" spans="1:6" ht="12.75" customHeight="1" x14ac:dyDescent="0.2">
      <c r="A51" s="22">
        <v>8</v>
      </c>
      <c r="B51" s="1" t="s">
        <v>191</v>
      </c>
      <c r="C51" s="1">
        <v>101</v>
      </c>
      <c r="D51" s="23">
        <f>'Laporan Keuangan Agustus'!D29</f>
        <v>204000</v>
      </c>
      <c r="E51" s="25"/>
      <c r="F51" s="43"/>
    </row>
    <row r="52" spans="1:6" ht="12.75" customHeight="1" x14ac:dyDescent="0.2">
      <c r="A52" s="22">
        <v>8</v>
      </c>
      <c r="B52" s="1" t="s">
        <v>195</v>
      </c>
      <c r="C52" s="1">
        <v>401</v>
      </c>
      <c r="D52" s="25"/>
      <c r="E52" s="23">
        <f>D51</f>
        <v>204000</v>
      </c>
      <c r="F52" s="43"/>
    </row>
    <row r="53" spans="1:6" ht="12.75" customHeight="1" x14ac:dyDescent="0.2">
      <c r="A53" s="22">
        <v>9</v>
      </c>
      <c r="B53" s="1" t="s">
        <v>201</v>
      </c>
      <c r="C53" s="1">
        <v>102</v>
      </c>
      <c r="D53" s="23">
        <f>'Laporan Keuangan Agustus'!F24</f>
        <v>696093</v>
      </c>
      <c r="E53" s="25"/>
      <c r="F53" s="43"/>
    </row>
    <row r="54" spans="1:6" ht="12.75" customHeight="1" x14ac:dyDescent="0.2">
      <c r="A54" s="22">
        <v>9</v>
      </c>
      <c r="B54" s="1" t="s">
        <v>195</v>
      </c>
      <c r="C54" s="1">
        <v>401</v>
      </c>
      <c r="D54" s="25"/>
      <c r="E54" s="23">
        <f>D53</f>
        <v>696093</v>
      </c>
      <c r="F54" s="43"/>
    </row>
    <row r="55" spans="1:6" ht="12.75" customHeight="1" x14ac:dyDescent="0.2">
      <c r="A55" s="22">
        <v>9</v>
      </c>
      <c r="B55" s="1" t="s">
        <v>201</v>
      </c>
      <c r="C55" s="1">
        <v>102</v>
      </c>
      <c r="D55" s="23">
        <f>'Laporan Keuangan Agustus'!F25</f>
        <v>27200</v>
      </c>
      <c r="E55" s="25"/>
      <c r="F55" s="43"/>
    </row>
    <row r="56" spans="1:6" ht="12.75" customHeight="1" x14ac:dyDescent="0.2">
      <c r="A56" s="22">
        <v>9</v>
      </c>
      <c r="B56" s="1" t="s">
        <v>195</v>
      </c>
      <c r="C56" s="1">
        <v>401</v>
      </c>
      <c r="D56" s="25"/>
      <c r="E56" s="23">
        <f>D55</f>
        <v>27200</v>
      </c>
      <c r="F56" s="43"/>
    </row>
    <row r="57" spans="1:6" ht="12.75" customHeight="1" x14ac:dyDescent="0.2">
      <c r="A57" s="22">
        <v>9</v>
      </c>
      <c r="B57" s="1" t="s">
        <v>201</v>
      </c>
      <c r="C57" s="1">
        <v>102</v>
      </c>
      <c r="D57" s="23">
        <f>'Laporan Keuangan Agustus'!F26</f>
        <v>35000</v>
      </c>
      <c r="E57" s="25"/>
      <c r="F57" s="43"/>
    </row>
    <row r="58" spans="1:6" ht="12.75" customHeight="1" x14ac:dyDescent="0.2">
      <c r="A58" s="22">
        <v>9</v>
      </c>
      <c r="B58" s="1" t="s">
        <v>195</v>
      </c>
      <c r="C58" s="1">
        <v>401</v>
      </c>
      <c r="D58" s="25"/>
      <c r="E58" s="23">
        <f>D57</f>
        <v>35000</v>
      </c>
      <c r="F58" s="43"/>
    </row>
    <row r="59" spans="1:6" ht="12.75" customHeight="1" x14ac:dyDescent="0.2">
      <c r="A59" s="22">
        <v>9</v>
      </c>
      <c r="B59" s="1" t="s">
        <v>197</v>
      </c>
      <c r="C59" s="1">
        <v>111</v>
      </c>
      <c r="D59" s="23">
        <f>'Laporan Keuangan Agustus'!G27</f>
        <v>367500</v>
      </c>
      <c r="E59" s="25"/>
      <c r="F59" s="43"/>
    </row>
    <row r="60" spans="1:6" ht="12.75" customHeight="1" x14ac:dyDescent="0.2">
      <c r="A60" s="22">
        <v>9</v>
      </c>
      <c r="B60" s="1" t="s">
        <v>198</v>
      </c>
      <c r="C60" s="1">
        <v>102</v>
      </c>
      <c r="D60" s="25"/>
      <c r="E60" s="23">
        <f>D59</f>
        <v>367500</v>
      </c>
      <c r="F60" s="43"/>
    </row>
    <row r="61" spans="1:6" ht="12.75" customHeight="1" x14ac:dyDescent="0.2">
      <c r="A61" s="22">
        <v>10</v>
      </c>
      <c r="B61" s="1" t="s">
        <v>191</v>
      </c>
      <c r="C61" s="1">
        <v>101</v>
      </c>
      <c r="D61" s="23">
        <f>'Laporan Keuangan Agustus'!D30</f>
        <v>385000</v>
      </c>
      <c r="E61" s="25"/>
      <c r="F61" s="43"/>
    </row>
    <row r="62" spans="1:6" ht="12.75" customHeight="1" x14ac:dyDescent="0.2">
      <c r="A62" s="22">
        <v>10</v>
      </c>
      <c r="B62" s="1" t="s">
        <v>195</v>
      </c>
      <c r="C62" s="1">
        <v>401</v>
      </c>
      <c r="D62" s="25"/>
      <c r="E62" s="23">
        <f>D61</f>
        <v>385000</v>
      </c>
      <c r="F62" s="43"/>
    </row>
    <row r="63" spans="1:6" ht="12.75" customHeight="1" x14ac:dyDescent="0.2">
      <c r="A63" s="22">
        <v>10</v>
      </c>
      <c r="B63" s="1" t="s">
        <v>193</v>
      </c>
      <c r="C63" s="1">
        <v>102</v>
      </c>
      <c r="D63" s="23">
        <f>'Laporan Keuangan Agustus'!F32</f>
        <v>349536</v>
      </c>
      <c r="E63" s="25"/>
      <c r="F63" s="43"/>
    </row>
    <row r="64" spans="1:6" ht="12.75" customHeight="1" x14ac:dyDescent="0.2">
      <c r="A64" s="22">
        <v>10</v>
      </c>
      <c r="B64" s="1" t="s">
        <v>195</v>
      </c>
      <c r="C64" s="1">
        <v>401</v>
      </c>
      <c r="D64" s="25"/>
      <c r="E64" s="23">
        <f>D63</f>
        <v>349536</v>
      </c>
      <c r="F64" s="43"/>
    </row>
    <row r="65" spans="1:6" ht="12.75" customHeight="1" x14ac:dyDescent="0.2">
      <c r="A65" s="22">
        <v>11</v>
      </c>
      <c r="B65" s="1" t="s">
        <v>191</v>
      </c>
      <c r="C65" s="1">
        <v>101</v>
      </c>
      <c r="D65" s="23">
        <f>'Laporan Keuangan Agustus'!D31</f>
        <v>404000</v>
      </c>
      <c r="E65" s="25"/>
      <c r="F65" s="43"/>
    </row>
    <row r="66" spans="1:6" ht="12.75" customHeight="1" x14ac:dyDescent="0.2">
      <c r="A66" s="22">
        <v>11</v>
      </c>
      <c r="B66" s="1" t="s">
        <v>195</v>
      </c>
      <c r="C66" s="1">
        <v>401</v>
      </c>
      <c r="D66" s="25"/>
      <c r="E66" s="23">
        <f>D65</f>
        <v>404000</v>
      </c>
      <c r="F66" s="43"/>
    </row>
    <row r="67" spans="1:6" ht="12.75" customHeight="1" x14ac:dyDescent="0.2">
      <c r="A67" s="22">
        <v>11</v>
      </c>
      <c r="B67" s="1" t="s">
        <v>212</v>
      </c>
      <c r="C67" s="1">
        <v>502</v>
      </c>
      <c r="D67" s="23">
        <f>'Laporan Keuangan Agustus'!E33</f>
        <v>100000</v>
      </c>
      <c r="E67" s="25"/>
      <c r="F67" s="43"/>
    </row>
    <row r="68" spans="1:6" ht="12.75" customHeight="1" x14ac:dyDescent="0.2">
      <c r="A68" s="22">
        <v>11</v>
      </c>
      <c r="B68" s="1" t="s">
        <v>200</v>
      </c>
      <c r="C68" s="1">
        <v>101</v>
      </c>
      <c r="D68" s="25"/>
      <c r="E68" s="23">
        <f>D67</f>
        <v>100000</v>
      </c>
      <c r="F68" s="43"/>
    </row>
    <row r="69" spans="1:6" ht="12.75" customHeight="1" x14ac:dyDescent="0.2">
      <c r="A69" s="22">
        <v>11</v>
      </c>
      <c r="B69" s="1" t="s">
        <v>197</v>
      </c>
      <c r="C69" s="1">
        <v>111</v>
      </c>
      <c r="D69" s="23">
        <f>'Laporan Keuangan Agustus'!E34</f>
        <v>10000</v>
      </c>
      <c r="E69" s="25"/>
      <c r="F69" s="43"/>
    </row>
    <row r="70" spans="1:6" ht="12.75" customHeight="1" x14ac:dyDescent="0.2">
      <c r="A70" s="22">
        <v>11</v>
      </c>
      <c r="B70" s="1" t="s">
        <v>200</v>
      </c>
      <c r="C70" s="1">
        <v>101</v>
      </c>
      <c r="D70" s="25"/>
      <c r="E70" s="23">
        <f>D69</f>
        <v>10000</v>
      </c>
      <c r="F70" s="43"/>
    </row>
    <row r="71" spans="1:6" ht="12.75" customHeight="1" x14ac:dyDescent="0.2">
      <c r="A71" s="22">
        <v>11</v>
      </c>
      <c r="B71" s="1" t="s">
        <v>205</v>
      </c>
      <c r="C71" s="1">
        <v>501</v>
      </c>
      <c r="D71" s="23">
        <f>'Laporan Keuangan Agustus'!E35</f>
        <v>23000</v>
      </c>
      <c r="E71" s="25"/>
      <c r="F71" s="43"/>
    </row>
    <row r="72" spans="1:6" ht="12.75" customHeight="1" x14ac:dyDescent="0.2">
      <c r="A72" s="22">
        <v>11</v>
      </c>
      <c r="B72" s="1" t="s">
        <v>200</v>
      </c>
      <c r="C72" s="1">
        <v>101</v>
      </c>
      <c r="D72" s="25"/>
      <c r="E72" s="23">
        <f>D71</f>
        <v>23000</v>
      </c>
      <c r="F72" s="43"/>
    </row>
    <row r="73" spans="1:6" ht="12.75" customHeight="1" x14ac:dyDescent="0.2">
      <c r="A73" s="22">
        <v>12</v>
      </c>
      <c r="B73" s="1" t="s">
        <v>193</v>
      </c>
      <c r="C73" s="1">
        <v>102</v>
      </c>
      <c r="D73" s="23">
        <f>'Laporan Keuangan Agustus'!F36</f>
        <v>665310</v>
      </c>
      <c r="E73" s="25"/>
      <c r="F73" s="43"/>
    </row>
    <row r="74" spans="1:6" ht="12.75" customHeight="1" x14ac:dyDescent="0.2">
      <c r="A74" s="22">
        <v>12</v>
      </c>
      <c r="B74" s="1" t="s">
        <v>195</v>
      </c>
      <c r="C74" s="1">
        <v>401</v>
      </c>
      <c r="D74" s="25"/>
      <c r="E74" s="23">
        <f>D73</f>
        <v>665310</v>
      </c>
      <c r="F74" s="43"/>
    </row>
    <row r="75" spans="1:6" ht="12.75" customHeight="1" x14ac:dyDescent="0.2">
      <c r="A75" s="22">
        <v>13</v>
      </c>
      <c r="B75" s="1" t="s">
        <v>197</v>
      </c>
      <c r="C75" s="1">
        <v>111</v>
      </c>
      <c r="D75" s="23">
        <f>'Laporan Keuangan Agustus'!G37</f>
        <v>186500</v>
      </c>
      <c r="E75" s="25"/>
      <c r="F75" s="43"/>
    </row>
    <row r="76" spans="1:6" ht="12.75" customHeight="1" x14ac:dyDescent="0.2">
      <c r="A76" s="22">
        <v>13</v>
      </c>
      <c r="B76" s="1" t="s">
        <v>198</v>
      </c>
      <c r="C76" s="1">
        <v>102</v>
      </c>
      <c r="D76" s="25"/>
      <c r="E76" s="23">
        <f>D75</f>
        <v>186500</v>
      </c>
      <c r="F76" s="43"/>
    </row>
    <row r="77" spans="1:6" ht="12.75" customHeight="1" x14ac:dyDescent="0.2">
      <c r="A77" s="22">
        <v>13</v>
      </c>
      <c r="B77" s="1" t="s">
        <v>193</v>
      </c>
      <c r="C77" s="1">
        <v>102</v>
      </c>
      <c r="D77" s="23">
        <f>'Laporan Keuangan Agustus'!F38</f>
        <v>156894</v>
      </c>
      <c r="E77" s="25"/>
      <c r="F77" s="43"/>
    </row>
    <row r="78" spans="1:6" ht="12.75" customHeight="1" x14ac:dyDescent="0.2">
      <c r="A78" s="22">
        <v>13</v>
      </c>
      <c r="B78" s="1" t="s">
        <v>195</v>
      </c>
      <c r="C78" s="1">
        <v>401</v>
      </c>
      <c r="D78" s="25"/>
      <c r="E78" s="23">
        <f>D77</f>
        <v>156894</v>
      </c>
      <c r="F78" s="43"/>
    </row>
    <row r="79" spans="1:6" ht="12.75" customHeight="1" x14ac:dyDescent="0.2">
      <c r="A79" s="22">
        <v>16</v>
      </c>
      <c r="B79" s="1" t="s">
        <v>193</v>
      </c>
      <c r="C79" s="1">
        <v>102</v>
      </c>
      <c r="D79" s="23">
        <f>'Laporan Keuangan Agustus'!F39</f>
        <v>527984</v>
      </c>
      <c r="E79" s="25"/>
      <c r="F79" s="43"/>
    </row>
    <row r="80" spans="1:6" ht="12.75" customHeight="1" x14ac:dyDescent="0.2">
      <c r="A80" s="22">
        <v>16</v>
      </c>
      <c r="B80" s="1" t="s">
        <v>195</v>
      </c>
      <c r="C80" s="1">
        <v>401</v>
      </c>
      <c r="D80" s="25"/>
      <c r="E80" s="23">
        <f>D79</f>
        <v>527984</v>
      </c>
      <c r="F80" s="43"/>
    </row>
    <row r="81" spans="1:6" ht="12.75" customHeight="1" x14ac:dyDescent="0.2">
      <c r="A81" s="22">
        <v>16</v>
      </c>
      <c r="B81" s="1" t="s">
        <v>197</v>
      </c>
      <c r="C81" s="1">
        <v>111</v>
      </c>
      <c r="D81" s="23">
        <f>'Laporan Keuangan Agustus'!G40</f>
        <v>310300</v>
      </c>
      <c r="E81" s="25"/>
      <c r="F81" s="43"/>
    </row>
    <row r="82" spans="1:6" ht="12.75" customHeight="1" x14ac:dyDescent="0.2">
      <c r="A82" s="22">
        <v>16</v>
      </c>
      <c r="B82" s="1" t="s">
        <v>198</v>
      </c>
      <c r="C82" s="1">
        <v>102</v>
      </c>
      <c r="D82" s="25"/>
      <c r="E82" s="23">
        <f>D81</f>
        <v>310300</v>
      </c>
      <c r="F82" s="43"/>
    </row>
    <row r="83" spans="1:6" ht="12.75" customHeight="1" x14ac:dyDescent="0.2">
      <c r="A83" s="22">
        <v>16</v>
      </c>
      <c r="B83" s="1" t="s">
        <v>197</v>
      </c>
      <c r="C83" s="1">
        <v>111</v>
      </c>
      <c r="D83" s="23">
        <f>'Laporan Keuangan Agustus'!G41</f>
        <v>706500</v>
      </c>
      <c r="E83" s="25"/>
      <c r="F83" s="43"/>
    </row>
    <row r="84" spans="1:6" ht="12.75" customHeight="1" x14ac:dyDescent="0.2">
      <c r="A84" s="22">
        <v>16</v>
      </c>
      <c r="B84" s="1" t="s">
        <v>198</v>
      </c>
      <c r="C84" s="1">
        <v>102</v>
      </c>
      <c r="D84" s="25"/>
      <c r="E84" s="23">
        <f>D83</f>
        <v>706500</v>
      </c>
      <c r="F84" s="43"/>
    </row>
    <row r="85" spans="1:6" ht="12.75" customHeight="1" x14ac:dyDescent="0.2">
      <c r="A85" s="22">
        <v>16</v>
      </c>
      <c r="B85" s="1" t="s">
        <v>213</v>
      </c>
      <c r="C85" s="1">
        <v>503</v>
      </c>
      <c r="D85" s="23">
        <f>'Laporan Keuangan Agustus'!G42</f>
        <v>36000</v>
      </c>
      <c r="E85" s="25"/>
      <c r="F85" s="43"/>
    </row>
    <row r="86" spans="1:6" ht="12.75" customHeight="1" x14ac:dyDescent="0.2">
      <c r="A86" s="22">
        <v>16</v>
      </c>
      <c r="B86" s="1" t="s">
        <v>198</v>
      </c>
      <c r="C86" s="1">
        <v>102</v>
      </c>
      <c r="D86" s="25"/>
      <c r="E86" s="23">
        <f>D85</f>
        <v>36000</v>
      </c>
      <c r="F86" s="43"/>
    </row>
    <row r="87" spans="1:6" ht="12.75" customHeight="1" x14ac:dyDescent="0.2">
      <c r="A87" s="22">
        <v>16</v>
      </c>
      <c r="B87" s="1" t="s">
        <v>193</v>
      </c>
      <c r="C87" s="1">
        <v>102</v>
      </c>
      <c r="D87" s="23">
        <f>'Laporan Keuangan Agustus'!F43</f>
        <v>61800</v>
      </c>
      <c r="E87" s="25"/>
      <c r="F87" s="43"/>
    </row>
    <row r="88" spans="1:6" ht="12.75" customHeight="1" x14ac:dyDescent="0.2">
      <c r="A88" s="22">
        <v>16</v>
      </c>
      <c r="B88" s="1" t="s">
        <v>195</v>
      </c>
      <c r="C88" s="1">
        <v>401</v>
      </c>
      <c r="D88" s="25"/>
      <c r="E88" s="23">
        <f>D87</f>
        <v>61800</v>
      </c>
      <c r="F88" s="43"/>
    </row>
    <row r="89" spans="1:6" ht="12.75" customHeight="1" x14ac:dyDescent="0.2">
      <c r="A89" s="22">
        <v>16</v>
      </c>
      <c r="B89" s="1" t="s">
        <v>191</v>
      </c>
      <c r="C89" s="1">
        <v>101</v>
      </c>
      <c r="D89" s="23">
        <f>'Laporan Keuangan Agustus'!D44</f>
        <v>1844000</v>
      </c>
      <c r="E89" s="25"/>
      <c r="F89" s="43"/>
    </row>
    <row r="90" spans="1:6" ht="12.75" customHeight="1" x14ac:dyDescent="0.2">
      <c r="A90" s="22">
        <v>16</v>
      </c>
      <c r="B90" s="1" t="s">
        <v>195</v>
      </c>
      <c r="C90" s="1">
        <v>401</v>
      </c>
      <c r="D90" s="25"/>
      <c r="E90" s="23">
        <f>D89</f>
        <v>1844000</v>
      </c>
      <c r="F90" s="43"/>
    </row>
    <row r="91" spans="1:6" ht="12.75" customHeight="1" x14ac:dyDescent="0.2">
      <c r="A91" s="22">
        <v>19</v>
      </c>
      <c r="B91" s="1" t="s">
        <v>205</v>
      </c>
      <c r="C91" s="1">
        <v>501</v>
      </c>
      <c r="D91" s="23">
        <f>'Laporan Keuangan Agustus'!E45</f>
        <v>300000</v>
      </c>
      <c r="E91" s="25"/>
      <c r="F91" s="43"/>
    </row>
    <row r="92" spans="1:6" ht="12.75" customHeight="1" x14ac:dyDescent="0.2">
      <c r="A92" s="22">
        <v>19</v>
      </c>
      <c r="B92" s="1" t="s">
        <v>200</v>
      </c>
      <c r="C92" s="1">
        <v>101</v>
      </c>
      <c r="D92" s="25"/>
      <c r="E92" s="23">
        <f>D91</f>
        <v>300000</v>
      </c>
      <c r="F92" s="43"/>
    </row>
    <row r="93" spans="1:6" ht="12.75" customHeight="1" x14ac:dyDescent="0.2">
      <c r="A93" s="22">
        <v>19</v>
      </c>
      <c r="B93" s="1" t="s">
        <v>191</v>
      </c>
      <c r="C93" s="1">
        <v>101</v>
      </c>
      <c r="D93" s="23">
        <f>'Laporan Keuangan Agustus'!D46</f>
        <v>130000</v>
      </c>
      <c r="E93" s="25"/>
      <c r="F93" s="43"/>
    </row>
    <row r="94" spans="1:6" ht="12.75" customHeight="1" x14ac:dyDescent="0.2">
      <c r="A94" s="22">
        <v>19</v>
      </c>
      <c r="B94" s="1" t="s">
        <v>195</v>
      </c>
      <c r="C94" s="1">
        <v>401</v>
      </c>
      <c r="D94" s="25"/>
      <c r="E94" s="23">
        <f>D93</f>
        <v>130000</v>
      </c>
      <c r="F94" s="43"/>
    </row>
    <row r="95" spans="1:6" ht="12.75" customHeight="1" x14ac:dyDescent="0.2">
      <c r="A95" s="22">
        <v>20</v>
      </c>
      <c r="B95" s="1" t="s">
        <v>193</v>
      </c>
      <c r="C95" s="1">
        <v>102</v>
      </c>
      <c r="D95" s="23">
        <f>'Laporan Keuangan Agustus'!F47</f>
        <v>719925</v>
      </c>
      <c r="E95" s="25"/>
      <c r="F95" s="43"/>
    </row>
    <row r="96" spans="1:6" ht="12.75" customHeight="1" x14ac:dyDescent="0.2">
      <c r="A96" s="22">
        <v>20</v>
      </c>
      <c r="B96" s="1" t="s">
        <v>195</v>
      </c>
      <c r="C96" s="1">
        <v>401</v>
      </c>
      <c r="D96" s="25"/>
      <c r="E96" s="23">
        <f>D95</f>
        <v>719925</v>
      </c>
      <c r="F96" s="43"/>
    </row>
    <row r="97" spans="1:6" ht="12.75" customHeight="1" x14ac:dyDescent="0.2">
      <c r="A97" s="22">
        <v>22</v>
      </c>
      <c r="B97" s="1" t="s">
        <v>197</v>
      </c>
      <c r="C97" s="1">
        <v>111</v>
      </c>
      <c r="D97" s="23">
        <f>'Laporan Keuangan Agustus'!G48</f>
        <v>384390</v>
      </c>
      <c r="E97" s="25"/>
      <c r="F97" s="43"/>
    </row>
    <row r="98" spans="1:6" ht="12.75" customHeight="1" x14ac:dyDescent="0.2">
      <c r="A98" s="22">
        <v>22</v>
      </c>
      <c r="B98" s="1" t="s">
        <v>198</v>
      </c>
      <c r="C98" s="1">
        <v>102</v>
      </c>
      <c r="D98" s="25"/>
      <c r="E98" s="23">
        <f>D97</f>
        <v>384390</v>
      </c>
      <c r="F98" s="43"/>
    </row>
    <row r="99" spans="1:6" ht="12.75" customHeight="1" x14ac:dyDescent="0.2">
      <c r="A99" s="22">
        <v>23</v>
      </c>
      <c r="B99" s="1" t="s">
        <v>193</v>
      </c>
      <c r="C99" s="1">
        <v>102</v>
      </c>
      <c r="D99" s="23">
        <f>'Laporan Keuangan Agustus'!F49</f>
        <v>602751</v>
      </c>
      <c r="E99" s="25"/>
      <c r="F99" s="43"/>
    </row>
    <row r="100" spans="1:6" ht="12.75" customHeight="1" x14ac:dyDescent="0.2">
      <c r="A100" s="22">
        <v>23</v>
      </c>
      <c r="B100" s="1" t="s">
        <v>195</v>
      </c>
      <c r="C100" s="1">
        <v>401</v>
      </c>
      <c r="D100" s="25"/>
      <c r="E100" s="23">
        <f>D99</f>
        <v>602751</v>
      </c>
      <c r="F100" s="43"/>
    </row>
    <row r="101" spans="1:6" ht="12.75" customHeight="1" x14ac:dyDescent="0.2">
      <c r="A101" s="22">
        <v>23</v>
      </c>
      <c r="B101" s="1" t="s">
        <v>191</v>
      </c>
      <c r="C101" s="1">
        <v>101</v>
      </c>
      <c r="D101" s="23">
        <f>'Laporan Keuangan Agustus'!D50</f>
        <v>3006000</v>
      </c>
      <c r="E101" s="25"/>
      <c r="F101" s="43"/>
    </row>
    <row r="102" spans="1:6" ht="12.75" customHeight="1" x14ac:dyDescent="0.2">
      <c r="A102" s="22">
        <v>23</v>
      </c>
      <c r="B102" s="1" t="s">
        <v>195</v>
      </c>
      <c r="C102" s="1">
        <v>401</v>
      </c>
      <c r="D102" s="25"/>
      <c r="E102" s="23">
        <f>D101</f>
        <v>3006000</v>
      </c>
      <c r="F102" s="43"/>
    </row>
    <row r="103" spans="1:6" ht="12.75" customHeight="1" x14ac:dyDescent="0.2">
      <c r="A103" s="22">
        <v>23</v>
      </c>
      <c r="B103" s="1" t="s">
        <v>193</v>
      </c>
      <c r="C103" s="1">
        <v>102</v>
      </c>
      <c r="D103" s="23">
        <f>'Laporan Keuangan Agustus'!F51</f>
        <v>31000</v>
      </c>
      <c r="E103" s="25"/>
      <c r="F103" s="43"/>
    </row>
    <row r="104" spans="1:6" ht="12.75" customHeight="1" x14ac:dyDescent="0.2">
      <c r="A104" s="22">
        <v>23</v>
      </c>
      <c r="B104" s="1" t="s">
        <v>195</v>
      </c>
      <c r="C104" s="1">
        <v>401</v>
      </c>
      <c r="D104" s="25"/>
      <c r="E104" s="23">
        <f>D103</f>
        <v>31000</v>
      </c>
      <c r="F104" s="43"/>
    </row>
    <row r="105" spans="1:6" ht="12.75" customHeight="1" x14ac:dyDescent="0.2">
      <c r="A105" s="22">
        <v>26</v>
      </c>
      <c r="B105" s="1" t="s">
        <v>193</v>
      </c>
      <c r="C105" s="1">
        <v>102</v>
      </c>
      <c r="D105" s="23">
        <f>'Laporan Keuangan Agustus'!F52</f>
        <v>508416</v>
      </c>
      <c r="E105" s="25"/>
      <c r="F105" s="43"/>
    </row>
    <row r="106" spans="1:6" ht="12.75" customHeight="1" x14ac:dyDescent="0.2">
      <c r="A106" s="22">
        <v>26</v>
      </c>
      <c r="B106" s="1" t="s">
        <v>195</v>
      </c>
      <c r="C106" s="1">
        <v>401</v>
      </c>
      <c r="D106" s="25"/>
      <c r="E106" s="23">
        <f>D105</f>
        <v>508416</v>
      </c>
      <c r="F106" s="43"/>
    </row>
    <row r="107" spans="1:6" ht="12.75" customHeight="1" x14ac:dyDescent="0.2">
      <c r="A107" s="22">
        <v>26</v>
      </c>
      <c r="B107" s="1" t="s">
        <v>197</v>
      </c>
      <c r="C107" s="1">
        <v>111</v>
      </c>
      <c r="D107" s="23">
        <f>'Laporan Keuangan Agustus'!G53</f>
        <v>268590</v>
      </c>
      <c r="E107" s="25"/>
      <c r="F107" s="43"/>
    </row>
    <row r="108" spans="1:6" ht="12.75" customHeight="1" x14ac:dyDescent="0.2">
      <c r="A108" s="22">
        <v>26</v>
      </c>
      <c r="B108" s="1" t="s">
        <v>198</v>
      </c>
      <c r="C108" s="1">
        <v>102</v>
      </c>
      <c r="D108" s="25"/>
      <c r="E108" s="23">
        <f>D107</f>
        <v>268590</v>
      </c>
      <c r="F108" s="43"/>
    </row>
    <row r="109" spans="1:6" ht="12.75" customHeight="1" x14ac:dyDescent="0.2">
      <c r="A109" s="22">
        <v>27</v>
      </c>
      <c r="B109" s="1" t="s">
        <v>193</v>
      </c>
      <c r="C109" s="1">
        <v>102</v>
      </c>
      <c r="D109" s="23">
        <f>'Laporan Keuangan Agustus'!F54</f>
        <v>71496</v>
      </c>
      <c r="E109" s="25"/>
      <c r="F109" s="43"/>
    </row>
    <row r="110" spans="1:6" ht="12.75" customHeight="1" x14ac:dyDescent="0.2">
      <c r="A110" s="22">
        <v>27</v>
      </c>
      <c r="B110" s="1" t="s">
        <v>195</v>
      </c>
      <c r="C110" s="1">
        <v>401</v>
      </c>
      <c r="D110" s="25"/>
      <c r="E110" s="23">
        <f>D109</f>
        <v>71496</v>
      </c>
      <c r="F110" s="43"/>
    </row>
    <row r="111" spans="1:6" ht="12.75" customHeight="1" x14ac:dyDescent="0.2">
      <c r="A111" s="22">
        <v>29</v>
      </c>
      <c r="B111" s="1" t="s">
        <v>197</v>
      </c>
      <c r="C111" s="1">
        <v>111</v>
      </c>
      <c r="D111" s="23">
        <f>'Laporan Keuangan Agustus'!G55</f>
        <v>524300</v>
      </c>
      <c r="E111" s="25"/>
      <c r="F111" s="43"/>
    </row>
    <row r="112" spans="1:6" ht="12.75" customHeight="1" x14ac:dyDescent="0.2">
      <c r="A112" s="22">
        <v>29</v>
      </c>
      <c r="B112" s="1" t="s">
        <v>198</v>
      </c>
      <c r="C112" s="1">
        <v>102</v>
      </c>
      <c r="D112" s="25"/>
      <c r="E112" s="23">
        <f>D111</f>
        <v>524300</v>
      </c>
      <c r="F112" s="43"/>
    </row>
    <row r="113" spans="1:6" ht="12.75" customHeight="1" x14ac:dyDescent="0.2">
      <c r="A113" s="22">
        <v>29</v>
      </c>
      <c r="B113" s="1" t="s">
        <v>197</v>
      </c>
      <c r="C113" s="1">
        <v>111</v>
      </c>
      <c r="D113" s="23">
        <f>'Laporan Keuangan Agustus'!E56</f>
        <v>310000</v>
      </c>
      <c r="E113" s="25"/>
      <c r="F113" s="43"/>
    </row>
    <row r="114" spans="1:6" ht="12.75" customHeight="1" x14ac:dyDescent="0.2">
      <c r="A114" s="22">
        <v>29</v>
      </c>
      <c r="B114" s="1" t="s">
        <v>200</v>
      </c>
      <c r="C114" s="1">
        <v>101</v>
      </c>
      <c r="D114" s="25"/>
      <c r="E114" s="23">
        <f>D113</f>
        <v>310000</v>
      </c>
      <c r="F114" s="43"/>
    </row>
    <row r="115" spans="1:6" ht="12.75" customHeight="1" x14ac:dyDescent="0.2">
      <c r="A115" s="22">
        <v>29</v>
      </c>
      <c r="B115" s="1" t="s">
        <v>191</v>
      </c>
      <c r="C115" s="1">
        <v>101</v>
      </c>
      <c r="D115" s="23">
        <f>'Laporan Keuangan Agustus'!D57</f>
        <v>1866000</v>
      </c>
      <c r="E115" s="25"/>
      <c r="F115" s="43"/>
    </row>
    <row r="116" spans="1:6" ht="12.75" customHeight="1" x14ac:dyDescent="0.2">
      <c r="A116" s="22">
        <v>29</v>
      </c>
      <c r="B116" s="1" t="s">
        <v>195</v>
      </c>
      <c r="C116" s="1">
        <v>401</v>
      </c>
      <c r="D116" s="25"/>
      <c r="E116" s="23">
        <f>D115</f>
        <v>1866000</v>
      </c>
      <c r="F116" s="43"/>
    </row>
    <row r="117" spans="1:6" ht="12.75" customHeight="1" x14ac:dyDescent="0.2">
      <c r="A117" s="22">
        <v>30</v>
      </c>
      <c r="B117" s="1" t="s">
        <v>193</v>
      </c>
      <c r="C117" s="1">
        <v>102</v>
      </c>
      <c r="D117" s="23">
        <f>'Laporan Keuangan Agustus'!F58</f>
        <v>1433892</v>
      </c>
      <c r="E117" s="25"/>
      <c r="F117" s="43"/>
    </row>
    <row r="118" spans="1:6" ht="12.75" customHeight="1" x14ac:dyDescent="0.2">
      <c r="A118" s="22">
        <v>30</v>
      </c>
      <c r="B118" s="1" t="s">
        <v>195</v>
      </c>
      <c r="C118" s="1">
        <v>401</v>
      </c>
      <c r="D118" s="25"/>
      <c r="E118" s="23">
        <f>D117</f>
        <v>1433892</v>
      </c>
      <c r="F118" s="43"/>
    </row>
    <row r="119" spans="1:6" ht="12.75" customHeight="1" x14ac:dyDescent="0.2">
      <c r="A119" s="22">
        <v>31</v>
      </c>
      <c r="B119" s="1" t="s">
        <v>201</v>
      </c>
      <c r="C119" s="1">
        <v>102</v>
      </c>
      <c r="D119" s="23">
        <f>'Laporan Keuangan Agustus'!F59</f>
        <v>77454</v>
      </c>
      <c r="E119" s="25"/>
      <c r="F119" s="43"/>
    </row>
    <row r="120" spans="1:6" ht="12.75" customHeight="1" x14ac:dyDescent="0.2">
      <c r="A120" s="22">
        <v>31</v>
      </c>
      <c r="B120" s="1" t="s">
        <v>195</v>
      </c>
      <c r="C120" s="1">
        <v>401</v>
      </c>
      <c r="D120" s="25"/>
      <c r="E120" s="23">
        <f>D119</f>
        <v>77454</v>
      </c>
      <c r="F120" s="43"/>
    </row>
    <row r="121" spans="1:6" ht="12.75" customHeight="1" x14ac:dyDescent="0.2">
      <c r="A121" s="22">
        <v>31</v>
      </c>
      <c r="B121" s="1" t="s">
        <v>205</v>
      </c>
      <c r="C121" s="1">
        <v>501</v>
      </c>
      <c r="D121" s="23">
        <f>'Laporan Keuangan Agustus'!G60</f>
        <v>56500</v>
      </c>
      <c r="E121" s="25"/>
      <c r="F121" s="43"/>
    </row>
    <row r="122" spans="1:6" ht="12.75" customHeight="1" x14ac:dyDescent="0.2">
      <c r="A122" s="22">
        <v>31</v>
      </c>
      <c r="B122" s="1" t="s">
        <v>198</v>
      </c>
      <c r="C122" s="1">
        <v>102</v>
      </c>
      <c r="D122" s="25"/>
      <c r="E122" s="23">
        <f>D121</f>
        <v>56500</v>
      </c>
      <c r="F122" s="43"/>
    </row>
    <row r="123" spans="1:6" ht="12.75" customHeight="1" x14ac:dyDescent="0.2">
      <c r="A123" s="22">
        <v>31</v>
      </c>
      <c r="B123" s="1" t="s">
        <v>212</v>
      </c>
      <c r="C123" s="1">
        <v>502</v>
      </c>
      <c r="D123" s="23">
        <f>'Laporan Keuangan Agustus'!E61</f>
        <v>4300000</v>
      </c>
      <c r="E123" s="25"/>
      <c r="F123" s="43"/>
    </row>
    <row r="124" spans="1:6" ht="12.75" customHeight="1" x14ac:dyDescent="0.2">
      <c r="A124" s="22">
        <v>31</v>
      </c>
      <c r="B124" s="1" t="s">
        <v>200</v>
      </c>
      <c r="C124" s="1">
        <v>101</v>
      </c>
      <c r="D124" s="25"/>
      <c r="E124" s="23">
        <f>D123</f>
        <v>4300000</v>
      </c>
      <c r="F124" s="43"/>
    </row>
    <row r="125" spans="1:6" ht="12.75" customHeight="1" x14ac:dyDescent="0.2">
      <c r="A125" s="22">
        <v>31</v>
      </c>
      <c r="B125" s="1" t="s">
        <v>191</v>
      </c>
      <c r="C125" s="1">
        <v>101</v>
      </c>
      <c r="D125" s="23">
        <f>'Laporan Keuangan Agustus'!D62</f>
        <v>1236000</v>
      </c>
      <c r="E125" s="25"/>
      <c r="F125" s="43"/>
    </row>
    <row r="126" spans="1:6" ht="12.75" customHeight="1" x14ac:dyDescent="0.2">
      <c r="A126" s="22">
        <v>31</v>
      </c>
      <c r="B126" s="1" t="s">
        <v>195</v>
      </c>
      <c r="C126" s="1">
        <v>401</v>
      </c>
      <c r="D126" s="25"/>
      <c r="E126" s="23">
        <f>D125</f>
        <v>1236000</v>
      </c>
      <c r="F126" s="43"/>
    </row>
    <row r="127" spans="1:6" ht="12.75" customHeight="1" x14ac:dyDescent="0.2">
      <c r="A127" s="22">
        <v>31</v>
      </c>
      <c r="B127" s="1" t="s">
        <v>201</v>
      </c>
      <c r="C127" s="1">
        <v>102</v>
      </c>
      <c r="D127" s="23">
        <f>'Laporan Keuangan Agustus'!F63</f>
        <v>169803</v>
      </c>
      <c r="E127" s="25"/>
      <c r="F127" s="43"/>
    </row>
    <row r="128" spans="1:6" ht="12.75" customHeight="1" x14ac:dyDescent="0.2">
      <c r="A128" s="22">
        <v>31</v>
      </c>
      <c r="B128" s="1" t="s">
        <v>195</v>
      </c>
      <c r="C128" s="1">
        <v>401</v>
      </c>
      <c r="D128" s="25"/>
      <c r="E128" s="23">
        <f>D127</f>
        <v>169803</v>
      </c>
      <c r="F128" s="43"/>
    </row>
    <row r="129" spans="1:6" ht="12.75" customHeight="1" x14ac:dyDescent="0.2">
      <c r="A129" s="22">
        <v>31</v>
      </c>
      <c r="B129" s="1" t="s">
        <v>214</v>
      </c>
      <c r="C129" s="1">
        <v>504</v>
      </c>
      <c r="D129" s="23">
        <f>'Laporan Keuangan Agustus'!G64</f>
        <v>2700000</v>
      </c>
      <c r="E129" s="25"/>
      <c r="F129" s="43"/>
    </row>
    <row r="130" spans="1:6" ht="12.75" customHeight="1" x14ac:dyDescent="0.2">
      <c r="A130" s="22">
        <v>31</v>
      </c>
      <c r="B130" s="1" t="s">
        <v>198</v>
      </c>
      <c r="C130" s="1">
        <v>102</v>
      </c>
      <c r="D130" s="25"/>
      <c r="E130" s="23">
        <f>D129</f>
        <v>2700000</v>
      </c>
      <c r="F130" s="43"/>
    </row>
    <row r="131" spans="1:6" ht="12.75" customHeight="1" x14ac:dyDescent="0.2">
      <c r="A131" s="22">
        <v>31</v>
      </c>
      <c r="B131" s="1" t="s">
        <v>150</v>
      </c>
      <c r="C131" s="1">
        <v>311</v>
      </c>
      <c r="D131" s="23">
        <f>'Laporan Keuangan Agustus'!E65</f>
        <v>5630000</v>
      </c>
      <c r="E131" s="25"/>
      <c r="F131" s="43"/>
    </row>
    <row r="132" spans="1:6" ht="12.75" customHeight="1" x14ac:dyDescent="0.2">
      <c r="A132" s="22">
        <v>31</v>
      </c>
      <c r="B132" s="44" t="s">
        <v>194</v>
      </c>
      <c r="C132" s="44">
        <v>301</v>
      </c>
      <c r="D132" s="45"/>
      <c r="E132" s="45">
        <f>D131</f>
        <v>5630000</v>
      </c>
      <c r="F132" s="46"/>
    </row>
    <row r="133" spans="1:6" ht="12.75" customHeight="1" x14ac:dyDescent="0.2"/>
    <row r="134" spans="1:6" ht="12.75" customHeight="1" x14ac:dyDescent="0.2"/>
    <row r="135" spans="1:6" ht="12.75" customHeight="1" x14ac:dyDescent="0.2"/>
    <row r="136" spans="1:6" ht="12.75" customHeight="1" x14ac:dyDescent="0.2"/>
    <row r="137" spans="1:6" ht="12.75" customHeight="1" x14ac:dyDescent="0.2"/>
    <row r="138" spans="1:6" ht="12.75" customHeight="1" x14ac:dyDescent="0.2"/>
    <row r="139" spans="1:6" ht="12.75" customHeight="1" x14ac:dyDescent="0.2"/>
    <row r="140" spans="1:6" ht="12.75" customHeight="1" x14ac:dyDescent="0.2"/>
    <row r="141" spans="1:6" ht="12.75" customHeight="1" x14ac:dyDescent="0.2"/>
    <row r="142" spans="1:6" ht="12.75" customHeight="1" x14ac:dyDescent="0.2"/>
    <row r="143" spans="1:6" ht="12.75" customHeight="1" x14ac:dyDescent="0.2"/>
    <row r="144" spans="1:6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4:F132" xr:uid="{00000000-0009-0000-0000-000004000000}"/>
  <mergeCells count="3">
    <mergeCell ref="A1:E1"/>
    <mergeCell ref="A2:E2"/>
    <mergeCell ref="A3:E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topLeftCell="A71" workbookViewId="0">
      <selection activeCell="D87" sqref="D87"/>
    </sheetView>
  </sheetViews>
  <sheetFormatPr defaultColWidth="14.42578125" defaultRowHeight="15" customHeight="1" x14ac:dyDescent="0.2"/>
  <cols>
    <col min="1" max="1" width="5.140625" customWidth="1"/>
    <col min="2" max="2" width="16.85546875" customWidth="1"/>
    <col min="3" max="3" width="10.85546875" customWidth="1"/>
    <col min="4" max="5" width="13.7109375" customWidth="1"/>
    <col min="6" max="6" width="7.140625" customWidth="1"/>
    <col min="7" max="26" width="8.7109375" customWidth="1"/>
  </cols>
  <sheetData>
    <row r="1" spans="1:6" ht="12.75" customHeight="1" x14ac:dyDescent="0.25">
      <c r="A1" s="123" t="s">
        <v>183</v>
      </c>
      <c r="B1" s="121"/>
      <c r="C1" s="121"/>
      <c r="D1" s="121"/>
      <c r="E1" s="121"/>
    </row>
    <row r="2" spans="1:6" ht="12.75" customHeight="1" x14ac:dyDescent="0.25">
      <c r="A2" s="123" t="s">
        <v>184</v>
      </c>
      <c r="B2" s="121"/>
      <c r="C2" s="121"/>
      <c r="D2" s="121"/>
      <c r="E2" s="121"/>
    </row>
    <row r="3" spans="1:6" ht="12.75" customHeight="1" x14ac:dyDescent="0.25">
      <c r="A3" s="123" t="s">
        <v>215</v>
      </c>
      <c r="B3" s="121"/>
      <c r="C3" s="121"/>
      <c r="D3" s="121"/>
      <c r="E3" s="121"/>
    </row>
    <row r="4" spans="1:6" ht="12.75" customHeight="1" x14ac:dyDescent="0.2"/>
    <row r="5" spans="1:6" ht="12.75" customHeight="1" x14ac:dyDescent="0.2">
      <c r="A5" s="29" t="s">
        <v>186</v>
      </c>
      <c r="B5" s="41" t="s">
        <v>187</v>
      </c>
      <c r="C5" s="42" t="s">
        <v>211</v>
      </c>
      <c r="D5" s="41" t="s">
        <v>189</v>
      </c>
      <c r="E5" s="41" t="s">
        <v>190</v>
      </c>
      <c r="F5" s="21" t="s">
        <v>188</v>
      </c>
    </row>
    <row r="6" spans="1:6" ht="12.75" customHeight="1" x14ac:dyDescent="0.2">
      <c r="A6" s="47">
        <v>1</v>
      </c>
      <c r="B6" s="1" t="s">
        <v>191</v>
      </c>
      <c r="C6" s="6">
        <v>101</v>
      </c>
      <c r="D6" s="25">
        <f>NSD!H6</f>
        <v>18062150</v>
      </c>
      <c r="E6" s="6"/>
      <c r="F6" s="43"/>
    </row>
    <row r="7" spans="1:6" ht="12.75" customHeight="1" x14ac:dyDescent="0.2">
      <c r="A7" s="47">
        <v>1</v>
      </c>
      <c r="B7" s="1" t="s">
        <v>193</v>
      </c>
      <c r="C7" s="6">
        <v>102</v>
      </c>
      <c r="D7" s="25">
        <f>NSD!H7</f>
        <v>4276627</v>
      </c>
      <c r="E7" s="6"/>
      <c r="F7" s="43"/>
    </row>
    <row r="8" spans="1:6" ht="12.75" customHeight="1" x14ac:dyDescent="0.2">
      <c r="A8" s="47">
        <v>1</v>
      </c>
      <c r="B8" s="1" t="s">
        <v>199</v>
      </c>
      <c r="C8" s="6">
        <v>103</v>
      </c>
      <c r="D8" s="25">
        <f>NSD!H8</f>
        <v>2047850</v>
      </c>
      <c r="E8" s="6"/>
      <c r="F8" s="43"/>
    </row>
    <row r="9" spans="1:6" ht="12.75" customHeight="1" x14ac:dyDescent="0.2">
      <c r="A9" s="47">
        <v>1</v>
      </c>
      <c r="B9" s="1" t="s">
        <v>197</v>
      </c>
      <c r="C9" s="6">
        <v>111</v>
      </c>
      <c r="D9" s="25">
        <f>NSD!H9</f>
        <v>8518058</v>
      </c>
      <c r="E9" s="6"/>
      <c r="F9" s="43"/>
    </row>
    <row r="10" spans="1:6" ht="12.75" customHeight="1" x14ac:dyDescent="0.2">
      <c r="A10" s="47">
        <v>1</v>
      </c>
      <c r="B10" s="1" t="s">
        <v>194</v>
      </c>
      <c r="C10" s="6">
        <v>301</v>
      </c>
      <c r="D10" s="25"/>
      <c r="E10" s="25">
        <f>NSD!I10</f>
        <v>32904685</v>
      </c>
      <c r="F10" s="43"/>
    </row>
    <row r="11" spans="1:6" ht="12.75" customHeight="1" x14ac:dyDescent="0.2">
      <c r="A11" s="47">
        <v>2</v>
      </c>
      <c r="B11" s="1" t="s">
        <v>191</v>
      </c>
      <c r="C11" s="6">
        <v>101</v>
      </c>
      <c r="D11" s="25">
        <f>'Laporan Keuangan September'!D5</f>
        <v>933000</v>
      </c>
      <c r="E11" s="25"/>
      <c r="F11" s="43"/>
    </row>
    <row r="12" spans="1:6" ht="12.75" customHeight="1" x14ac:dyDescent="0.2">
      <c r="A12" s="47">
        <v>2</v>
      </c>
      <c r="B12" s="1" t="s">
        <v>193</v>
      </c>
      <c r="C12" s="6">
        <v>102</v>
      </c>
      <c r="D12" s="25">
        <f>'Laporan Keuangan September'!F5</f>
        <v>751628</v>
      </c>
      <c r="E12" s="25"/>
      <c r="F12" s="43"/>
    </row>
    <row r="13" spans="1:6" ht="12.75" customHeight="1" x14ac:dyDescent="0.2">
      <c r="A13" s="47">
        <v>2</v>
      </c>
      <c r="B13" s="1" t="s">
        <v>194</v>
      </c>
      <c r="C13" s="6">
        <v>301</v>
      </c>
      <c r="D13" s="25"/>
      <c r="E13" s="25">
        <f>SUM(D11:D12)</f>
        <v>1684628</v>
      </c>
      <c r="F13" s="43"/>
    </row>
    <row r="14" spans="1:6" ht="12.75" customHeight="1" x14ac:dyDescent="0.2">
      <c r="A14" s="47">
        <v>2</v>
      </c>
      <c r="B14" s="1" t="s">
        <v>197</v>
      </c>
      <c r="C14" s="6">
        <v>111</v>
      </c>
      <c r="D14" s="25">
        <f>'Laporan Keuangan September'!E6</f>
        <v>804000</v>
      </c>
      <c r="E14" s="25"/>
      <c r="F14" s="43"/>
    </row>
    <row r="15" spans="1:6" ht="12.75" customHeight="1" x14ac:dyDescent="0.2">
      <c r="A15" s="47">
        <v>2</v>
      </c>
      <c r="B15" s="1" t="s">
        <v>200</v>
      </c>
      <c r="C15" s="6">
        <v>101</v>
      </c>
      <c r="D15" s="25"/>
      <c r="E15" s="25">
        <f>D14</f>
        <v>804000</v>
      </c>
      <c r="F15" s="43"/>
    </row>
    <row r="16" spans="1:6" ht="12.75" customHeight="1" x14ac:dyDescent="0.2">
      <c r="A16" s="47">
        <v>3</v>
      </c>
      <c r="B16" s="1" t="s">
        <v>193</v>
      </c>
      <c r="C16" s="6">
        <v>102</v>
      </c>
      <c r="D16" s="25">
        <f>'Laporan Keuangan September'!F7</f>
        <v>165381</v>
      </c>
      <c r="E16" s="25"/>
      <c r="F16" s="43"/>
    </row>
    <row r="17" spans="1:6" ht="12.75" customHeight="1" x14ac:dyDescent="0.2">
      <c r="A17" s="47">
        <v>3</v>
      </c>
      <c r="B17" s="1" t="s">
        <v>195</v>
      </c>
      <c r="C17" s="6">
        <v>401</v>
      </c>
      <c r="D17" s="25"/>
      <c r="E17" s="25">
        <f>D16</f>
        <v>165381</v>
      </c>
      <c r="F17" s="43"/>
    </row>
    <row r="18" spans="1:6" ht="12.75" customHeight="1" x14ac:dyDescent="0.2">
      <c r="A18" s="47">
        <v>4</v>
      </c>
      <c r="B18" s="1" t="s">
        <v>216</v>
      </c>
      <c r="C18" s="6">
        <v>111</v>
      </c>
      <c r="D18" s="25">
        <f>'Laporan Keuangan September'!G9</f>
        <v>792500</v>
      </c>
      <c r="E18" s="25"/>
      <c r="F18" s="43"/>
    </row>
    <row r="19" spans="1:6" ht="12.75" customHeight="1" x14ac:dyDescent="0.2">
      <c r="A19" s="47">
        <v>4</v>
      </c>
      <c r="B19" s="1" t="s">
        <v>198</v>
      </c>
      <c r="C19" s="6">
        <v>102</v>
      </c>
      <c r="D19" s="25"/>
      <c r="E19" s="25">
        <f>D18</f>
        <v>792500</v>
      </c>
      <c r="F19" s="43"/>
    </row>
    <row r="20" spans="1:6" ht="12.75" customHeight="1" x14ac:dyDescent="0.2">
      <c r="A20" s="47">
        <v>5</v>
      </c>
      <c r="B20" s="1" t="s">
        <v>205</v>
      </c>
      <c r="C20" s="6">
        <v>501</v>
      </c>
      <c r="D20" s="25">
        <f>'Laporan Keuangan September'!G10</f>
        <v>106500</v>
      </c>
      <c r="E20" s="25"/>
      <c r="F20" s="43"/>
    </row>
    <row r="21" spans="1:6" ht="12.75" customHeight="1" x14ac:dyDescent="0.2">
      <c r="A21" s="47">
        <v>6</v>
      </c>
      <c r="B21" s="1" t="s">
        <v>198</v>
      </c>
      <c r="C21" s="6">
        <v>102</v>
      </c>
      <c r="D21" s="25"/>
      <c r="E21" s="25">
        <f>D20</f>
        <v>106500</v>
      </c>
      <c r="F21" s="43"/>
    </row>
    <row r="22" spans="1:6" ht="12.75" customHeight="1" x14ac:dyDescent="0.2">
      <c r="A22" s="47">
        <v>7</v>
      </c>
      <c r="B22" s="1" t="s">
        <v>201</v>
      </c>
      <c r="C22" s="6">
        <v>102</v>
      </c>
      <c r="D22" s="25">
        <f>'Laporan Keuangan September'!F11</f>
        <v>760638</v>
      </c>
      <c r="E22" s="25"/>
      <c r="F22" s="43"/>
    </row>
    <row r="23" spans="1:6" ht="12.75" customHeight="1" x14ac:dyDescent="0.2">
      <c r="A23" s="47">
        <v>7</v>
      </c>
      <c r="B23" s="1" t="s">
        <v>195</v>
      </c>
      <c r="C23" s="6">
        <v>401</v>
      </c>
      <c r="D23" s="25"/>
      <c r="E23" s="25">
        <f>D22</f>
        <v>760638</v>
      </c>
      <c r="F23" s="43"/>
    </row>
    <row r="24" spans="1:6" ht="12.75" customHeight="1" x14ac:dyDescent="0.2">
      <c r="A24" s="47">
        <v>7</v>
      </c>
      <c r="B24" s="1" t="s">
        <v>191</v>
      </c>
      <c r="C24" s="6">
        <v>101</v>
      </c>
      <c r="D24" s="25">
        <f>'Laporan Keuangan September'!D12</f>
        <v>2602000</v>
      </c>
      <c r="E24" s="25"/>
      <c r="F24" s="43"/>
    </row>
    <row r="25" spans="1:6" ht="12.75" customHeight="1" x14ac:dyDescent="0.2">
      <c r="A25" s="47">
        <v>7</v>
      </c>
      <c r="B25" s="1" t="s">
        <v>195</v>
      </c>
      <c r="C25" s="6">
        <v>401</v>
      </c>
      <c r="D25" s="25"/>
      <c r="E25" s="25">
        <f>D24</f>
        <v>2602000</v>
      </c>
      <c r="F25" s="43"/>
    </row>
    <row r="26" spans="1:6" ht="12.75" customHeight="1" x14ac:dyDescent="0.2">
      <c r="A26" s="47">
        <v>7</v>
      </c>
      <c r="B26" s="1" t="s">
        <v>197</v>
      </c>
      <c r="C26" s="6">
        <v>111</v>
      </c>
      <c r="D26" s="25">
        <f>'Laporan Keuangan September'!G13</f>
        <v>169700</v>
      </c>
      <c r="E26" s="25"/>
      <c r="F26" s="43"/>
    </row>
    <row r="27" spans="1:6" ht="12.75" customHeight="1" x14ac:dyDescent="0.2">
      <c r="A27" s="47">
        <v>7</v>
      </c>
      <c r="B27" s="1" t="s">
        <v>198</v>
      </c>
      <c r="C27" s="6">
        <v>102</v>
      </c>
      <c r="D27" s="25"/>
      <c r="E27" s="25">
        <f>D26</f>
        <v>169700</v>
      </c>
      <c r="F27" s="43"/>
    </row>
    <row r="28" spans="1:6" ht="12.75" customHeight="1" x14ac:dyDescent="0.2">
      <c r="A28" s="47">
        <v>13</v>
      </c>
      <c r="B28" s="1" t="s">
        <v>193</v>
      </c>
      <c r="C28" s="6">
        <v>102</v>
      </c>
      <c r="D28" s="25">
        <f>'Laporan Keuangan September'!F14</f>
        <v>878921</v>
      </c>
      <c r="E28" s="25"/>
      <c r="F28" s="43"/>
    </row>
    <row r="29" spans="1:6" ht="12.75" customHeight="1" x14ac:dyDescent="0.2">
      <c r="A29" s="47">
        <v>13</v>
      </c>
      <c r="B29" s="1" t="s">
        <v>195</v>
      </c>
      <c r="C29" s="6">
        <v>401</v>
      </c>
      <c r="D29" s="25"/>
      <c r="E29" s="25">
        <f>D28</f>
        <v>878921</v>
      </c>
      <c r="F29" s="43"/>
    </row>
    <row r="30" spans="1:6" ht="12.75" customHeight="1" x14ac:dyDescent="0.2">
      <c r="A30" s="47">
        <v>13</v>
      </c>
      <c r="B30" s="1" t="s">
        <v>191</v>
      </c>
      <c r="C30" s="6">
        <v>101</v>
      </c>
      <c r="D30" s="25">
        <f>'Laporan Keuangan September'!D15</f>
        <v>2686000</v>
      </c>
      <c r="E30" s="25"/>
      <c r="F30" s="43"/>
    </row>
    <row r="31" spans="1:6" ht="12.75" customHeight="1" x14ac:dyDescent="0.2">
      <c r="A31" s="47">
        <v>13</v>
      </c>
      <c r="B31" s="1" t="s">
        <v>195</v>
      </c>
      <c r="C31" s="6">
        <v>401</v>
      </c>
      <c r="D31" s="25"/>
      <c r="E31" s="25">
        <f>D30</f>
        <v>2686000</v>
      </c>
      <c r="F31" s="43"/>
    </row>
    <row r="32" spans="1:6" ht="12.75" customHeight="1" x14ac:dyDescent="0.2">
      <c r="A32" s="47">
        <v>13</v>
      </c>
      <c r="B32" s="1" t="s">
        <v>199</v>
      </c>
      <c r="C32" s="6">
        <v>103</v>
      </c>
      <c r="D32" s="25">
        <f>'Laporan Keuangan September'!G16</f>
        <v>290500</v>
      </c>
      <c r="E32" s="25"/>
      <c r="F32" s="43"/>
    </row>
    <row r="33" spans="1:6" ht="12.75" customHeight="1" x14ac:dyDescent="0.2">
      <c r="A33" s="47">
        <v>13</v>
      </c>
      <c r="B33" s="1" t="s">
        <v>198</v>
      </c>
      <c r="C33" s="6">
        <v>102</v>
      </c>
      <c r="D33" s="25"/>
      <c r="E33" s="25">
        <f>D32</f>
        <v>290500</v>
      </c>
      <c r="F33" s="43"/>
    </row>
    <row r="34" spans="1:6" ht="12.75" customHeight="1" x14ac:dyDescent="0.2">
      <c r="A34" s="47">
        <v>15</v>
      </c>
      <c r="B34" s="1" t="s">
        <v>197</v>
      </c>
      <c r="C34" s="6">
        <v>111</v>
      </c>
      <c r="D34" s="25">
        <f>'Laporan Keuangan September'!G17</f>
        <v>367500</v>
      </c>
      <c r="E34" s="25"/>
      <c r="F34" s="43"/>
    </row>
    <row r="35" spans="1:6" ht="12.75" customHeight="1" x14ac:dyDescent="0.2">
      <c r="A35" s="47">
        <v>15</v>
      </c>
      <c r="B35" s="1" t="s">
        <v>198</v>
      </c>
      <c r="C35" s="6">
        <v>102</v>
      </c>
      <c r="D35" s="25"/>
      <c r="E35" s="25">
        <f>D34</f>
        <v>367500</v>
      </c>
      <c r="F35" s="43"/>
    </row>
    <row r="36" spans="1:6" ht="12.75" customHeight="1" x14ac:dyDescent="0.2">
      <c r="A36" s="47">
        <v>17</v>
      </c>
      <c r="B36" s="1" t="s">
        <v>193</v>
      </c>
      <c r="C36" s="6">
        <v>102</v>
      </c>
      <c r="D36" s="25">
        <f>'Laporan Keuangan September'!F18</f>
        <v>870861</v>
      </c>
      <c r="E36" s="25"/>
      <c r="F36" s="43"/>
    </row>
    <row r="37" spans="1:6" ht="12.75" customHeight="1" x14ac:dyDescent="0.2">
      <c r="A37" s="47">
        <v>17</v>
      </c>
      <c r="B37" s="1" t="s">
        <v>195</v>
      </c>
      <c r="C37" s="6">
        <v>401</v>
      </c>
      <c r="D37" s="25"/>
      <c r="E37" s="25">
        <f>D36</f>
        <v>870861</v>
      </c>
      <c r="F37" s="43"/>
    </row>
    <row r="38" spans="1:6" ht="12.75" customHeight="1" x14ac:dyDescent="0.2">
      <c r="A38" s="47">
        <v>19</v>
      </c>
      <c r="B38" s="1" t="s">
        <v>197</v>
      </c>
      <c r="C38" s="6">
        <v>111</v>
      </c>
      <c r="D38" s="25">
        <f>'Laporan Keuangan September'!G19</f>
        <v>706500</v>
      </c>
      <c r="E38" s="25"/>
      <c r="F38" s="43"/>
    </row>
    <row r="39" spans="1:6" ht="12.75" customHeight="1" x14ac:dyDescent="0.2">
      <c r="A39" s="47">
        <v>19</v>
      </c>
      <c r="B39" s="1" t="s">
        <v>198</v>
      </c>
      <c r="C39" s="6">
        <v>102</v>
      </c>
      <c r="D39" s="25"/>
      <c r="E39" s="25">
        <f>D38</f>
        <v>706500</v>
      </c>
      <c r="F39" s="43"/>
    </row>
    <row r="40" spans="1:6" ht="12.75" customHeight="1" x14ac:dyDescent="0.2">
      <c r="A40" s="47">
        <v>19</v>
      </c>
      <c r="B40" s="1" t="s">
        <v>205</v>
      </c>
      <c r="C40" s="6">
        <v>501</v>
      </c>
      <c r="D40" s="25">
        <f>'Laporan Keuangan September'!E20</f>
        <v>100000</v>
      </c>
      <c r="E40" s="25"/>
      <c r="F40" s="43"/>
    </row>
    <row r="41" spans="1:6" ht="12.75" customHeight="1" x14ac:dyDescent="0.2">
      <c r="A41" s="47">
        <v>19</v>
      </c>
      <c r="B41" s="1" t="s">
        <v>200</v>
      </c>
      <c r="C41" s="6">
        <v>101</v>
      </c>
      <c r="D41" s="25"/>
      <c r="E41" s="25">
        <f>D40</f>
        <v>100000</v>
      </c>
      <c r="F41" s="43"/>
    </row>
    <row r="42" spans="1:6" ht="12.75" customHeight="1" x14ac:dyDescent="0.2">
      <c r="A42" s="47">
        <v>20</v>
      </c>
      <c r="B42" s="1" t="s">
        <v>193</v>
      </c>
      <c r="C42" s="6">
        <v>102</v>
      </c>
      <c r="D42" s="25">
        <f>'Laporan Keuangan September'!F21</f>
        <v>774540</v>
      </c>
      <c r="E42" s="25"/>
      <c r="F42" s="43"/>
    </row>
    <row r="43" spans="1:6" ht="12.75" customHeight="1" x14ac:dyDescent="0.2">
      <c r="A43" s="47">
        <v>20</v>
      </c>
      <c r="B43" s="1" t="s">
        <v>195</v>
      </c>
      <c r="C43" s="6">
        <v>401</v>
      </c>
      <c r="D43" s="25"/>
      <c r="E43" s="25">
        <f>D42</f>
        <v>774540</v>
      </c>
      <c r="F43" s="43"/>
    </row>
    <row r="44" spans="1:6" ht="12.75" customHeight="1" x14ac:dyDescent="0.2">
      <c r="A44" s="47">
        <v>20</v>
      </c>
      <c r="B44" s="1" t="s">
        <v>191</v>
      </c>
      <c r="C44" s="6">
        <v>101</v>
      </c>
      <c r="D44" s="25">
        <f>'Laporan Keuangan September'!D22</f>
        <v>420000</v>
      </c>
      <c r="E44" s="25"/>
      <c r="F44" s="43"/>
    </row>
    <row r="45" spans="1:6" ht="12.75" customHeight="1" x14ac:dyDescent="0.2">
      <c r="A45" s="47">
        <v>20</v>
      </c>
      <c r="B45" s="1" t="s">
        <v>195</v>
      </c>
      <c r="C45" s="6">
        <v>401</v>
      </c>
      <c r="D45" s="25"/>
      <c r="E45" s="25">
        <f>D44</f>
        <v>420000</v>
      </c>
      <c r="F45" s="43"/>
    </row>
    <row r="46" spans="1:6" ht="12.75" customHeight="1" x14ac:dyDescent="0.2">
      <c r="A46" s="47">
        <v>21</v>
      </c>
      <c r="B46" s="1" t="s">
        <v>193</v>
      </c>
      <c r="C46" s="6">
        <v>102</v>
      </c>
      <c r="D46" s="25">
        <f>'Laporan Keuangan September'!F23</f>
        <v>133062</v>
      </c>
      <c r="E46" s="25"/>
      <c r="F46" s="43"/>
    </row>
    <row r="47" spans="1:6" ht="12.75" customHeight="1" x14ac:dyDescent="0.2">
      <c r="A47" s="47">
        <v>21</v>
      </c>
      <c r="B47" s="1" t="s">
        <v>195</v>
      </c>
      <c r="C47" s="6">
        <v>401</v>
      </c>
      <c r="D47" s="25"/>
      <c r="E47" s="25">
        <f>D46</f>
        <v>133062</v>
      </c>
      <c r="F47" s="43"/>
    </row>
    <row r="48" spans="1:6" ht="12.75" customHeight="1" x14ac:dyDescent="0.2">
      <c r="A48" s="47">
        <v>21</v>
      </c>
      <c r="B48" s="1" t="s">
        <v>191</v>
      </c>
      <c r="C48" s="6">
        <v>101</v>
      </c>
      <c r="D48" s="25">
        <f>'Laporan Keuangan September'!D24</f>
        <v>3145000</v>
      </c>
      <c r="E48" s="25"/>
      <c r="F48" s="43"/>
    </row>
    <row r="49" spans="1:6" ht="12.75" customHeight="1" x14ac:dyDescent="0.2">
      <c r="A49" s="47">
        <v>21</v>
      </c>
      <c r="B49" s="1" t="s">
        <v>195</v>
      </c>
      <c r="C49" s="6">
        <v>401</v>
      </c>
      <c r="D49" s="25"/>
      <c r="E49" s="25">
        <f>D48</f>
        <v>3145000</v>
      </c>
      <c r="F49" s="43"/>
    </row>
    <row r="50" spans="1:6" ht="12.75" customHeight="1" x14ac:dyDescent="0.2">
      <c r="A50" s="47">
        <v>21</v>
      </c>
      <c r="B50" s="1" t="s">
        <v>213</v>
      </c>
      <c r="C50" s="6">
        <v>502</v>
      </c>
      <c r="D50" s="25">
        <f>'Laporan Keuangan September'!E25</f>
        <v>39000</v>
      </c>
      <c r="E50" s="25"/>
      <c r="F50" s="43"/>
    </row>
    <row r="51" spans="1:6" ht="12.75" customHeight="1" x14ac:dyDescent="0.2">
      <c r="A51" s="47">
        <v>21</v>
      </c>
      <c r="B51" s="1" t="s">
        <v>200</v>
      </c>
      <c r="C51" s="6">
        <v>101</v>
      </c>
      <c r="D51" s="25"/>
      <c r="E51" s="25">
        <f>D50</f>
        <v>39000</v>
      </c>
      <c r="F51" s="43"/>
    </row>
    <row r="52" spans="1:6" ht="12.75" customHeight="1" x14ac:dyDescent="0.2">
      <c r="A52" s="47">
        <v>22</v>
      </c>
      <c r="B52" s="1" t="s">
        <v>197</v>
      </c>
      <c r="C52" s="6">
        <v>111</v>
      </c>
      <c r="D52" s="25">
        <f>'Laporan Keuangan September'!G27</f>
        <v>1913770</v>
      </c>
      <c r="E52" s="25"/>
      <c r="F52" s="43"/>
    </row>
    <row r="53" spans="1:6" ht="12.75" customHeight="1" x14ac:dyDescent="0.2">
      <c r="A53" s="47">
        <v>22</v>
      </c>
      <c r="B53" s="1" t="s">
        <v>198</v>
      </c>
      <c r="C53" s="6">
        <v>102</v>
      </c>
      <c r="D53" s="25"/>
      <c r="E53" s="25">
        <f>D52</f>
        <v>1913770</v>
      </c>
      <c r="F53" s="43"/>
    </row>
    <row r="54" spans="1:6" ht="12.75" customHeight="1" x14ac:dyDescent="0.2">
      <c r="A54" s="47">
        <v>24</v>
      </c>
      <c r="B54" s="1" t="s">
        <v>193</v>
      </c>
      <c r="C54" s="6">
        <v>102</v>
      </c>
      <c r="D54" s="25">
        <f>'Laporan Keuangan September'!F28</f>
        <v>122139</v>
      </c>
      <c r="E54" s="25"/>
      <c r="F54" s="43"/>
    </row>
    <row r="55" spans="1:6" ht="12.75" customHeight="1" x14ac:dyDescent="0.2">
      <c r="A55" s="47">
        <v>24</v>
      </c>
      <c r="B55" s="1" t="s">
        <v>195</v>
      </c>
      <c r="C55" s="6">
        <v>401</v>
      </c>
      <c r="D55" s="25"/>
      <c r="E55" s="25">
        <f>D54</f>
        <v>122139</v>
      </c>
      <c r="F55" s="43"/>
    </row>
    <row r="56" spans="1:6" ht="12.75" customHeight="1" x14ac:dyDescent="0.2">
      <c r="A56" s="47">
        <v>25</v>
      </c>
      <c r="B56" s="1" t="s">
        <v>191</v>
      </c>
      <c r="C56" s="6">
        <v>101</v>
      </c>
      <c r="D56" s="25">
        <f>'Laporan Keuangan September'!D29</f>
        <v>1653000</v>
      </c>
      <c r="E56" s="25"/>
      <c r="F56" s="43"/>
    </row>
    <row r="57" spans="1:6" ht="12.75" customHeight="1" x14ac:dyDescent="0.2">
      <c r="A57" s="47">
        <v>25</v>
      </c>
      <c r="B57" s="1" t="s">
        <v>195</v>
      </c>
      <c r="C57" s="6">
        <v>401</v>
      </c>
      <c r="D57" s="25"/>
      <c r="E57" s="25">
        <f>D56</f>
        <v>1653000</v>
      </c>
      <c r="F57" s="43"/>
    </row>
    <row r="58" spans="1:6" ht="12.75" customHeight="1" x14ac:dyDescent="0.2">
      <c r="A58" s="47">
        <v>25</v>
      </c>
      <c r="B58" s="1" t="s">
        <v>197</v>
      </c>
      <c r="C58" s="6">
        <v>111</v>
      </c>
      <c r="D58" s="25">
        <f>'Laporan Keuangan September'!E30</f>
        <v>15000</v>
      </c>
      <c r="E58" s="25"/>
      <c r="F58" s="43"/>
    </row>
    <row r="59" spans="1:6" ht="12.75" customHeight="1" x14ac:dyDescent="0.2">
      <c r="A59" s="47">
        <v>25</v>
      </c>
      <c r="B59" s="1" t="s">
        <v>200</v>
      </c>
      <c r="C59" s="6">
        <v>101</v>
      </c>
      <c r="D59" s="25"/>
      <c r="E59" s="25">
        <f>D58</f>
        <v>15000</v>
      </c>
      <c r="F59" s="43"/>
    </row>
    <row r="60" spans="1:6" ht="12.75" customHeight="1" x14ac:dyDescent="0.2">
      <c r="A60" s="47">
        <v>26</v>
      </c>
      <c r="B60" s="1" t="s">
        <v>193</v>
      </c>
      <c r="C60" s="6">
        <v>102</v>
      </c>
      <c r="D60" s="25">
        <f>'Laporan Keuangan September'!E31</f>
        <v>7850000</v>
      </c>
      <c r="E60" s="25"/>
      <c r="F60" s="43"/>
    </row>
    <row r="61" spans="1:6" ht="12.75" customHeight="1" x14ac:dyDescent="0.2">
      <c r="A61" s="47">
        <v>26</v>
      </c>
      <c r="B61" s="1" t="s">
        <v>200</v>
      </c>
      <c r="C61" s="6">
        <v>101</v>
      </c>
      <c r="D61" s="25"/>
      <c r="E61" s="25">
        <f>D60</f>
        <v>7850000</v>
      </c>
      <c r="F61" s="43"/>
    </row>
    <row r="62" spans="1:6" ht="12.75" customHeight="1" x14ac:dyDescent="0.2">
      <c r="A62" s="47">
        <v>26</v>
      </c>
      <c r="B62" s="1" t="s">
        <v>205</v>
      </c>
      <c r="C62" s="6">
        <v>501</v>
      </c>
      <c r="D62" s="25">
        <f>'Laporan Keuangan September'!E32</f>
        <v>150000</v>
      </c>
      <c r="E62" s="25"/>
      <c r="F62" s="43"/>
    </row>
    <row r="63" spans="1:6" ht="12.75" customHeight="1" x14ac:dyDescent="0.2">
      <c r="A63" s="47">
        <v>26</v>
      </c>
      <c r="B63" s="1" t="s">
        <v>200</v>
      </c>
      <c r="C63" s="6">
        <v>101</v>
      </c>
      <c r="D63" s="25"/>
      <c r="E63" s="25">
        <f>D62</f>
        <v>150000</v>
      </c>
      <c r="F63" s="43"/>
    </row>
    <row r="64" spans="1:6" ht="12.75" customHeight="1" x14ac:dyDescent="0.2">
      <c r="A64" s="47">
        <v>26</v>
      </c>
      <c r="B64" s="1" t="s">
        <v>204</v>
      </c>
      <c r="C64" s="6">
        <v>101</v>
      </c>
      <c r="D64" s="25">
        <f>'Laporan Keuangan September'!D33</f>
        <v>580000</v>
      </c>
      <c r="E64" s="25"/>
      <c r="F64" s="43"/>
    </row>
    <row r="65" spans="1:6" ht="12.75" customHeight="1" x14ac:dyDescent="0.2">
      <c r="A65" s="47">
        <v>26</v>
      </c>
      <c r="B65" s="1" t="s">
        <v>195</v>
      </c>
      <c r="C65" s="6">
        <v>401</v>
      </c>
      <c r="D65" s="25"/>
      <c r="E65" s="25">
        <f>D64</f>
        <v>580000</v>
      </c>
      <c r="F65" s="43"/>
    </row>
    <row r="66" spans="1:6" ht="12.75" customHeight="1" x14ac:dyDescent="0.2">
      <c r="A66" s="47">
        <v>27</v>
      </c>
      <c r="B66" s="1" t="s">
        <v>193</v>
      </c>
      <c r="C66" s="6">
        <v>102</v>
      </c>
      <c r="D66" s="25">
        <f>'Laporan Keuangan September'!F34</f>
        <v>718939</v>
      </c>
      <c r="E66" s="25"/>
      <c r="F66" s="43"/>
    </row>
    <row r="67" spans="1:6" ht="12.75" customHeight="1" x14ac:dyDescent="0.2">
      <c r="A67" s="47">
        <v>27</v>
      </c>
      <c r="B67" s="1" t="s">
        <v>195</v>
      </c>
      <c r="C67" s="6">
        <v>401</v>
      </c>
      <c r="D67" s="25"/>
      <c r="E67" s="25">
        <f>D66</f>
        <v>718939</v>
      </c>
      <c r="F67" s="43"/>
    </row>
    <row r="68" spans="1:6" ht="12.75" customHeight="1" x14ac:dyDescent="0.2">
      <c r="A68" s="47">
        <v>27</v>
      </c>
      <c r="B68" s="1" t="s">
        <v>191</v>
      </c>
      <c r="C68" s="6">
        <v>101</v>
      </c>
      <c r="D68" s="25">
        <f>'Laporan Keuangan September'!D35</f>
        <v>373000</v>
      </c>
      <c r="E68" s="25"/>
      <c r="F68" s="43"/>
    </row>
    <row r="69" spans="1:6" ht="12.75" customHeight="1" x14ac:dyDescent="0.2">
      <c r="A69" s="47">
        <v>27</v>
      </c>
      <c r="B69" s="1" t="s">
        <v>195</v>
      </c>
      <c r="C69" s="6">
        <v>401</v>
      </c>
      <c r="D69" s="25"/>
      <c r="E69" s="25">
        <f>D68</f>
        <v>373000</v>
      </c>
      <c r="F69" s="43"/>
    </row>
    <row r="70" spans="1:6" ht="12.75" customHeight="1" x14ac:dyDescent="0.2">
      <c r="A70" s="47">
        <v>27</v>
      </c>
      <c r="B70" s="1" t="s">
        <v>197</v>
      </c>
      <c r="C70" s="6">
        <v>111</v>
      </c>
      <c r="D70" s="25">
        <f>'Laporan Keuangan September'!E36</f>
        <v>814000</v>
      </c>
      <c r="E70" s="25"/>
      <c r="F70" s="43"/>
    </row>
    <row r="71" spans="1:6" ht="12.75" customHeight="1" x14ac:dyDescent="0.2">
      <c r="A71" s="47">
        <v>27</v>
      </c>
      <c r="B71" s="1" t="s">
        <v>200</v>
      </c>
      <c r="C71" s="6">
        <v>101</v>
      </c>
      <c r="D71" s="25"/>
      <c r="E71" s="25">
        <f>D70</f>
        <v>814000</v>
      </c>
      <c r="F71" s="43"/>
    </row>
    <row r="72" spans="1:6" ht="12.75" customHeight="1" x14ac:dyDescent="0.2">
      <c r="A72" s="47">
        <v>28</v>
      </c>
      <c r="B72" s="1" t="s">
        <v>212</v>
      </c>
      <c r="C72" s="6">
        <v>503</v>
      </c>
      <c r="D72" s="25">
        <f>'Laporan Keuangan September'!E37</f>
        <v>1550000</v>
      </c>
      <c r="E72" s="25"/>
      <c r="F72" s="43"/>
    </row>
    <row r="73" spans="1:6" ht="12.75" customHeight="1" x14ac:dyDescent="0.2">
      <c r="A73" s="47">
        <v>28</v>
      </c>
      <c r="B73" s="1" t="s">
        <v>200</v>
      </c>
      <c r="C73" s="6">
        <v>101</v>
      </c>
      <c r="D73" s="25"/>
      <c r="E73" s="25">
        <f>D72</f>
        <v>1550000</v>
      </c>
      <c r="F73" s="43"/>
    </row>
    <row r="74" spans="1:6" ht="12.75" customHeight="1" x14ac:dyDescent="0.2">
      <c r="A74" s="47">
        <v>30</v>
      </c>
      <c r="B74" s="1" t="s">
        <v>191</v>
      </c>
      <c r="C74" s="6">
        <v>101</v>
      </c>
      <c r="D74" s="25">
        <f>'Laporan Keuangan September'!D38</f>
        <v>406000</v>
      </c>
      <c r="E74" s="25"/>
      <c r="F74" s="43"/>
    </row>
    <row r="75" spans="1:6" ht="12.75" customHeight="1" x14ac:dyDescent="0.2">
      <c r="A75" s="47">
        <v>30</v>
      </c>
      <c r="B75" s="1" t="s">
        <v>195</v>
      </c>
      <c r="C75" s="6">
        <v>401</v>
      </c>
      <c r="D75" s="25"/>
      <c r="E75" s="25">
        <f>D74</f>
        <v>406000</v>
      </c>
      <c r="F75" s="43"/>
    </row>
    <row r="76" spans="1:6" ht="12.75" customHeight="1" x14ac:dyDescent="0.2">
      <c r="A76" s="47">
        <v>30</v>
      </c>
      <c r="B76" s="1" t="s">
        <v>193</v>
      </c>
      <c r="C76" s="6">
        <v>102</v>
      </c>
      <c r="D76" s="25">
        <f>'Laporan Keuangan September'!F39</f>
        <v>620000</v>
      </c>
      <c r="E76" s="25"/>
      <c r="F76" s="43"/>
    </row>
    <row r="77" spans="1:6" ht="12.75" customHeight="1" x14ac:dyDescent="0.2">
      <c r="A77" s="47">
        <v>30</v>
      </c>
      <c r="B77" s="1" t="s">
        <v>191</v>
      </c>
      <c r="C77" s="6">
        <v>101</v>
      </c>
      <c r="D77" s="25">
        <f>'Laporan Keuangan September'!D39</f>
        <v>135048</v>
      </c>
      <c r="E77" s="25"/>
      <c r="F77" s="43"/>
    </row>
    <row r="78" spans="1:6" ht="12.75" customHeight="1" x14ac:dyDescent="0.2">
      <c r="A78" s="47">
        <v>30</v>
      </c>
      <c r="B78" s="1" t="s">
        <v>195</v>
      </c>
      <c r="C78" s="6">
        <v>401</v>
      </c>
      <c r="D78" s="25"/>
      <c r="E78" s="25">
        <f>SUM(D76:D77)</f>
        <v>755048</v>
      </c>
      <c r="F78" s="43"/>
    </row>
    <row r="79" spans="1:6" ht="12.75" customHeight="1" x14ac:dyDescent="0.2">
      <c r="A79" s="47">
        <v>30</v>
      </c>
      <c r="B79" s="1" t="s">
        <v>212</v>
      </c>
      <c r="C79" s="6">
        <v>503</v>
      </c>
      <c r="D79" s="25">
        <f>'Laporan Keuangan September'!G40</f>
        <v>1100000</v>
      </c>
      <c r="E79" s="25"/>
      <c r="F79" s="43"/>
    </row>
    <row r="80" spans="1:6" ht="12.75" customHeight="1" x14ac:dyDescent="0.2">
      <c r="A80" s="47">
        <v>30</v>
      </c>
      <c r="B80" s="1" t="s">
        <v>198</v>
      </c>
      <c r="C80" s="6">
        <v>102</v>
      </c>
      <c r="D80" s="25"/>
      <c r="E80" s="25">
        <f>D79</f>
        <v>1100000</v>
      </c>
      <c r="F80" s="43"/>
    </row>
    <row r="81" spans="1:6" ht="12.75" customHeight="1" x14ac:dyDescent="0.2">
      <c r="A81" s="47">
        <v>30</v>
      </c>
      <c r="B81" s="1" t="s">
        <v>150</v>
      </c>
      <c r="C81" s="6">
        <v>311</v>
      </c>
      <c r="D81" s="25">
        <f>'Laporan Keuangan September'!G41</f>
        <v>4206000</v>
      </c>
      <c r="E81" s="25"/>
      <c r="F81" s="43"/>
    </row>
    <row r="82" spans="1:6" ht="12.75" customHeight="1" x14ac:dyDescent="0.2">
      <c r="A82" s="47">
        <v>30</v>
      </c>
      <c r="B82" s="1" t="s">
        <v>198</v>
      </c>
      <c r="C82" s="6">
        <v>102</v>
      </c>
      <c r="D82" s="25"/>
      <c r="E82" s="25">
        <f>D81</f>
        <v>4206000</v>
      </c>
      <c r="F82" s="43"/>
    </row>
    <row r="83" spans="1:6" ht="12.75" customHeight="1" x14ac:dyDescent="0.2">
      <c r="A83" s="47">
        <v>30</v>
      </c>
      <c r="B83" s="1" t="s">
        <v>197</v>
      </c>
      <c r="C83" s="6">
        <v>111</v>
      </c>
      <c r="D83" s="25">
        <f>'Laporan Keuangan September'!G42</f>
        <v>268090</v>
      </c>
      <c r="E83" s="25"/>
      <c r="F83" s="43"/>
    </row>
    <row r="84" spans="1:6" ht="12.75" customHeight="1" x14ac:dyDescent="0.2">
      <c r="A84" s="47">
        <v>30</v>
      </c>
      <c r="B84" s="1" t="s">
        <v>217</v>
      </c>
      <c r="C84" s="6">
        <v>102</v>
      </c>
      <c r="D84" s="25"/>
      <c r="E84" s="25">
        <f>D83</f>
        <v>268090</v>
      </c>
      <c r="F84" s="43"/>
    </row>
    <row r="85" spans="1:6" ht="12.75" customHeight="1" x14ac:dyDescent="0.2">
      <c r="A85" s="47">
        <v>30</v>
      </c>
      <c r="B85" s="1" t="s">
        <v>193</v>
      </c>
      <c r="C85" s="6">
        <v>102</v>
      </c>
      <c r="D85" s="25">
        <f>'Laporan Keuangan September'!F43</f>
        <v>234348</v>
      </c>
      <c r="E85" s="25"/>
      <c r="F85" s="43"/>
    </row>
    <row r="86" spans="1:6" ht="12.75" customHeight="1" x14ac:dyDescent="0.2">
      <c r="A86" s="47">
        <v>30</v>
      </c>
      <c r="B86" s="44" t="s">
        <v>195</v>
      </c>
      <c r="C86" s="48">
        <v>401</v>
      </c>
      <c r="D86" s="49"/>
      <c r="E86" s="49">
        <f>D85</f>
        <v>234348</v>
      </c>
      <c r="F86" s="46"/>
    </row>
    <row r="87" spans="1:6" ht="12.75" customHeight="1" x14ac:dyDescent="0.2">
      <c r="A87" s="126" t="s">
        <v>218</v>
      </c>
      <c r="B87" s="125"/>
      <c r="C87" s="125"/>
      <c r="D87" s="147">
        <f t="shared" ref="D87:E87" si="0">SUM(D6:D86)</f>
        <v>73111250</v>
      </c>
      <c r="E87" s="147">
        <f t="shared" si="0"/>
        <v>73111250</v>
      </c>
      <c r="F87" s="33"/>
    </row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5:F87" xr:uid="{00000000-0009-0000-0000-000005000000}">
    <sortState xmlns:xlrd2="http://schemas.microsoft.com/office/spreadsheetml/2017/richdata2" ref="A5:F87">
      <sortCondition ref="B5:B87"/>
    </sortState>
  </autoFilter>
  <mergeCells count="4">
    <mergeCell ref="A1:E1"/>
    <mergeCell ref="A2:E2"/>
    <mergeCell ref="A3:E3"/>
    <mergeCell ref="A87:C87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172"/>
  <sheetViews>
    <sheetView topLeftCell="F91" workbookViewId="0">
      <selection activeCell="S114" sqref="S114"/>
    </sheetView>
  </sheetViews>
  <sheetFormatPr defaultColWidth="14.42578125" defaultRowHeight="15" customHeight="1" x14ac:dyDescent="0.2"/>
  <cols>
    <col min="1" max="1" width="20.85546875" customWidth="1"/>
    <col min="2" max="2" width="23.5703125" customWidth="1"/>
    <col min="6" max="6" width="3.42578125" customWidth="1"/>
    <col min="7" max="7" width="13.85546875" customWidth="1"/>
    <col min="8" max="8" width="18" customWidth="1"/>
    <col min="12" max="12" width="14.28515625" customWidth="1"/>
    <col min="13" max="13" width="4.5703125" customWidth="1"/>
  </cols>
  <sheetData>
    <row r="1" spans="1:19" ht="15" customHeight="1" x14ac:dyDescent="0.25">
      <c r="A1" s="123" t="s">
        <v>183</v>
      </c>
      <c r="B1" s="121"/>
      <c r="C1" s="121"/>
      <c r="D1" s="121"/>
      <c r="E1" s="121"/>
      <c r="F1" s="20"/>
      <c r="G1" s="123" t="s">
        <v>183</v>
      </c>
      <c r="H1" s="121"/>
      <c r="I1" s="121"/>
      <c r="J1" s="121"/>
      <c r="K1" s="121"/>
      <c r="N1" s="123" t="s">
        <v>183</v>
      </c>
      <c r="O1" s="121"/>
      <c r="P1" s="121"/>
      <c r="Q1" s="121"/>
      <c r="R1" s="121"/>
    </row>
    <row r="2" spans="1:19" ht="15" customHeight="1" x14ac:dyDescent="0.25">
      <c r="A2" s="123" t="s">
        <v>219</v>
      </c>
      <c r="B2" s="121"/>
      <c r="C2" s="121"/>
      <c r="D2" s="121"/>
      <c r="E2" s="121"/>
      <c r="F2" s="20"/>
      <c r="G2" s="123" t="s">
        <v>219</v>
      </c>
      <c r="H2" s="121"/>
      <c r="I2" s="121"/>
      <c r="J2" s="121"/>
      <c r="K2" s="121"/>
      <c r="N2" s="123" t="s">
        <v>219</v>
      </c>
      <c r="O2" s="121"/>
      <c r="P2" s="121"/>
      <c r="Q2" s="121"/>
      <c r="R2" s="121"/>
    </row>
    <row r="3" spans="1:19" ht="15" customHeight="1" x14ac:dyDescent="0.25">
      <c r="A3" s="123" t="s">
        <v>185</v>
      </c>
      <c r="B3" s="121"/>
      <c r="C3" s="121"/>
      <c r="D3" s="121"/>
      <c r="E3" s="121"/>
      <c r="F3" s="20"/>
      <c r="G3" s="123" t="s">
        <v>210</v>
      </c>
      <c r="H3" s="121"/>
      <c r="I3" s="121"/>
      <c r="J3" s="121"/>
      <c r="K3" s="121"/>
      <c r="N3" s="123" t="s">
        <v>215</v>
      </c>
      <c r="O3" s="121"/>
      <c r="P3" s="121"/>
      <c r="Q3" s="121"/>
      <c r="R3" s="121"/>
    </row>
    <row r="4" spans="1:19" ht="12.75" x14ac:dyDescent="0.2">
      <c r="F4" s="20"/>
      <c r="L4" s="51"/>
    </row>
    <row r="5" spans="1:19" ht="12.75" x14ac:dyDescent="0.2">
      <c r="A5" s="148" t="s">
        <v>220</v>
      </c>
      <c r="B5" s="25"/>
      <c r="C5" s="25"/>
      <c r="D5" s="25"/>
      <c r="E5" s="23">
        <v>101</v>
      </c>
      <c r="F5" s="52"/>
      <c r="G5" s="27" t="s">
        <v>191</v>
      </c>
      <c r="H5" s="27"/>
      <c r="I5" s="27"/>
      <c r="J5" s="27"/>
      <c r="K5" s="6">
        <v>101</v>
      </c>
      <c r="L5" s="27"/>
      <c r="N5" s="27" t="s">
        <v>191</v>
      </c>
      <c r="O5" s="27"/>
      <c r="P5" s="27"/>
      <c r="Q5" s="27"/>
      <c r="R5" s="51">
        <v>101</v>
      </c>
      <c r="S5" s="27"/>
    </row>
    <row r="6" spans="1:19" ht="12.75" x14ac:dyDescent="0.2">
      <c r="A6" s="53" t="s">
        <v>186</v>
      </c>
      <c r="B6" s="53" t="s">
        <v>187</v>
      </c>
      <c r="C6" s="53" t="s">
        <v>221</v>
      </c>
      <c r="D6" s="53" t="s">
        <v>190</v>
      </c>
      <c r="E6" s="53" t="s">
        <v>222</v>
      </c>
      <c r="F6" s="52"/>
      <c r="G6" s="53" t="str">
        <f>JU_Agustus!A4</f>
        <v>TGL</v>
      </c>
      <c r="H6" s="53" t="str">
        <f>JU_Agustus!B4</f>
        <v>Akun</v>
      </c>
      <c r="I6" s="53" t="str">
        <f>JU_Agustus!C4</f>
        <v>No Akun</v>
      </c>
      <c r="J6" s="53" t="str">
        <f>JU_Agustus!D4</f>
        <v xml:space="preserve">Debit </v>
      </c>
      <c r="K6" s="53" t="str">
        <f>JU_Agustus!E4</f>
        <v>Kredit</v>
      </c>
      <c r="L6" s="53" t="s">
        <v>222</v>
      </c>
      <c r="N6" s="53" t="s">
        <v>186</v>
      </c>
      <c r="O6" s="53" t="s">
        <v>187</v>
      </c>
      <c r="P6" s="53" t="s">
        <v>211</v>
      </c>
      <c r="Q6" s="53" t="s">
        <v>221</v>
      </c>
      <c r="R6" s="53" t="s">
        <v>190</v>
      </c>
      <c r="S6" s="53" t="s">
        <v>222</v>
      </c>
    </row>
    <row r="7" spans="1:19" ht="12.75" x14ac:dyDescent="0.2">
      <c r="A7" s="54">
        <v>1</v>
      </c>
      <c r="B7" s="23" t="s">
        <v>223</v>
      </c>
      <c r="C7" s="23">
        <f>' JU_Juni'!D5</f>
        <v>1115000</v>
      </c>
      <c r="D7" s="25"/>
      <c r="E7" s="149">
        <f>C7-D7</f>
        <v>1115000</v>
      </c>
      <c r="F7" s="52"/>
      <c r="G7" s="54">
        <v>1</v>
      </c>
      <c r="H7" s="23" t="s">
        <v>191</v>
      </c>
      <c r="I7" s="23">
        <v>101</v>
      </c>
      <c r="J7" s="23">
        <v>11499150</v>
      </c>
      <c r="K7" s="25"/>
      <c r="L7" s="55">
        <f>J7</f>
        <v>11499150</v>
      </c>
      <c r="N7" s="47">
        <v>1</v>
      </c>
      <c r="O7" s="1" t="s">
        <v>191</v>
      </c>
      <c r="P7" s="6">
        <v>101</v>
      </c>
      <c r="Q7" s="25">
        <v>18062150</v>
      </c>
      <c r="R7" s="6"/>
      <c r="S7" s="55">
        <f>Q7</f>
        <v>18062150</v>
      </c>
    </row>
    <row r="8" spans="1:19" ht="12.75" x14ac:dyDescent="0.2">
      <c r="A8" s="54"/>
      <c r="B8" s="25"/>
      <c r="C8" s="23">
        <f>' JU_Juni'!D8</f>
        <v>318000</v>
      </c>
      <c r="D8" s="25"/>
      <c r="E8" s="24">
        <f t="shared" ref="E8:E11" si="0">E7+C8</f>
        <v>1433000</v>
      </c>
      <c r="F8" s="52"/>
      <c r="G8" s="54">
        <v>2</v>
      </c>
      <c r="H8" s="23" t="s">
        <v>191</v>
      </c>
      <c r="I8" s="23">
        <v>101</v>
      </c>
      <c r="J8" s="23">
        <v>726000</v>
      </c>
      <c r="K8" s="25"/>
      <c r="L8" s="55">
        <f t="shared" ref="L8:L15" si="1">L7+J8</f>
        <v>12225150</v>
      </c>
      <c r="N8" s="47">
        <v>2</v>
      </c>
      <c r="O8" s="1" t="s">
        <v>191</v>
      </c>
      <c r="P8" s="6">
        <v>101</v>
      </c>
      <c r="Q8" s="25">
        <v>933000</v>
      </c>
      <c r="R8" s="25"/>
      <c r="S8" s="55">
        <f>S7+Q8</f>
        <v>18995150</v>
      </c>
    </row>
    <row r="9" spans="1:19" ht="12.75" x14ac:dyDescent="0.2">
      <c r="A9" s="54"/>
      <c r="B9" s="25"/>
      <c r="C9" s="23">
        <f>' JU_Juni'!D10</f>
        <v>283000</v>
      </c>
      <c r="D9" s="25"/>
      <c r="E9" s="24">
        <f t="shared" si="0"/>
        <v>1716000</v>
      </c>
      <c r="F9" s="52"/>
      <c r="G9" s="54">
        <v>4</v>
      </c>
      <c r="H9" s="23" t="s">
        <v>191</v>
      </c>
      <c r="I9" s="23">
        <v>101</v>
      </c>
      <c r="J9" s="23">
        <v>461000</v>
      </c>
      <c r="K9" s="25"/>
      <c r="L9" s="55">
        <f t="shared" si="1"/>
        <v>12686150</v>
      </c>
      <c r="N9" s="47">
        <v>2</v>
      </c>
      <c r="O9" s="1" t="s">
        <v>200</v>
      </c>
      <c r="P9" s="6">
        <v>101</v>
      </c>
      <c r="Q9" s="25"/>
      <c r="R9" s="25">
        <v>804000</v>
      </c>
      <c r="S9" s="55">
        <f>S8-R9</f>
        <v>18191150</v>
      </c>
    </row>
    <row r="10" spans="1:19" ht="12.75" x14ac:dyDescent="0.2">
      <c r="A10" s="54">
        <v>2</v>
      </c>
      <c r="B10" s="25"/>
      <c r="C10" s="23">
        <f>' JU_Juni'!D16</f>
        <v>349000</v>
      </c>
      <c r="D10" s="25"/>
      <c r="E10" s="24">
        <f t="shared" si="0"/>
        <v>2065000</v>
      </c>
      <c r="F10" s="52"/>
      <c r="G10" s="54">
        <v>4</v>
      </c>
      <c r="H10" s="23" t="s">
        <v>191</v>
      </c>
      <c r="I10" s="23">
        <v>101</v>
      </c>
      <c r="J10" s="23">
        <v>283000</v>
      </c>
      <c r="K10" s="25"/>
      <c r="L10" s="55">
        <f t="shared" si="1"/>
        <v>12969150</v>
      </c>
      <c r="N10" s="47">
        <v>7</v>
      </c>
      <c r="O10" s="1" t="s">
        <v>191</v>
      </c>
      <c r="P10" s="6">
        <v>101</v>
      </c>
      <c r="Q10" s="25">
        <v>2602000</v>
      </c>
      <c r="R10" s="25"/>
      <c r="S10" s="55">
        <f t="shared" ref="S10:S11" si="2">S9+Q10</f>
        <v>20793150</v>
      </c>
    </row>
    <row r="11" spans="1:19" ht="12.75" x14ac:dyDescent="0.2">
      <c r="A11" s="54"/>
      <c r="B11" s="25"/>
      <c r="C11" s="23">
        <f>' JU_Juni'!D18</f>
        <v>356000</v>
      </c>
      <c r="D11" s="25"/>
      <c r="E11" s="24">
        <f t="shared" si="0"/>
        <v>2421000</v>
      </c>
      <c r="F11" s="52"/>
      <c r="G11" s="54">
        <v>4</v>
      </c>
      <c r="H11" s="23" t="s">
        <v>191</v>
      </c>
      <c r="I11" s="23">
        <v>101</v>
      </c>
      <c r="J11" s="23">
        <v>315000</v>
      </c>
      <c r="K11" s="25"/>
      <c r="L11" s="55">
        <f t="shared" si="1"/>
        <v>13284150</v>
      </c>
      <c r="N11" s="47">
        <v>13</v>
      </c>
      <c r="O11" s="1" t="s">
        <v>191</v>
      </c>
      <c r="P11" s="6">
        <v>101</v>
      </c>
      <c r="Q11" s="25">
        <v>2686000</v>
      </c>
      <c r="R11" s="25"/>
      <c r="S11" s="55">
        <f t="shared" si="2"/>
        <v>23479150</v>
      </c>
    </row>
    <row r="12" spans="1:19" ht="12.75" x14ac:dyDescent="0.2">
      <c r="A12" s="54">
        <v>6</v>
      </c>
      <c r="B12" s="25"/>
      <c r="C12" s="25"/>
      <c r="D12" s="23">
        <f>' JU_Juni'!E27</f>
        <v>294000</v>
      </c>
      <c r="E12" s="24">
        <f t="shared" ref="E12:E13" si="3">E11-D12</f>
        <v>2127000</v>
      </c>
      <c r="F12" s="52"/>
      <c r="G12" s="54">
        <v>4</v>
      </c>
      <c r="H12" s="23" t="s">
        <v>191</v>
      </c>
      <c r="I12" s="23">
        <v>101</v>
      </c>
      <c r="J12" s="23">
        <v>189000</v>
      </c>
      <c r="K12" s="25"/>
      <c r="L12" s="55">
        <f t="shared" si="1"/>
        <v>13473150</v>
      </c>
      <c r="N12" s="47">
        <v>19</v>
      </c>
      <c r="O12" s="1" t="s">
        <v>200</v>
      </c>
      <c r="P12" s="6">
        <v>101</v>
      </c>
      <c r="Q12" s="25"/>
      <c r="R12" s="25">
        <v>100000</v>
      </c>
      <c r="S12" s="55">
        <f>S11-R12</f>
        <v>23379150</v>
      </c>
    </row>
    <row r="13" spans="1:19" ht="12.75" x14ac:dyDescent="0.2">
      <c r="A13" s="54"/>
      <c r="B13" s="25"/>
      <c r="C13" s="25"/>
      <c r="D13" s="23">
        <f>' JU_Juni'!E29</f>
        <v>526000</v>
      </c>
      <c r="E13" s="24">
        <f t="shared" si="3"/>
        <v>1601000</v>
      </c>
      <c r="F13" s="52"/>
      <c r="G13" s="54">
        <v>5</v>
      </c>
      <c r="H13" s="23" t="s">
        <v>191</v>
      </c>
      <c r="I13" s="23">
        <v>101</v>
      </c>
      <c r="J13" s="23">
        <v>105000</v>
      </c>
      <c r="K13" s="25"/>
      <c r="L13" s="55">
        <f t="shared" si="1"/>
        <v>13578150</v>
      </c>
      <c r="N13" s="47">
        <v>20</v>
      </c>
      <c r="O13" s="1" t="s">
        <v>191</v>
      </c>
      <c r="P13" s="6">
        <v>101</v>
      </c>
      <c r="Q13" s="25">
        <v>420000</v>
      </c>
      <c r="R13" s="25"/>
      <c r="S13" s="55">
        <f t="shared" ref="S13:S14" si="4">S12+Q13</f>
        <v>23799150</v>
      </c>
    </row>
    <row r="14" spans="1:19" ht="12.75" x14ac:dyDescent="0.2">
      <c r="A14" s="54"/>
      <c r="B14" s="25"/>
      <c r="C14" s="23">
        <f>' JU_Juni'!D30</f>
        <v>755000</v>
      </c>
      <c r="D14" s="25"/>
      <c r="E14" s="24">
        <f t="shared" ref="E14:E17" si="5">E13+C14</f>
        <v>2356000</v>
      </c>
      <c r="F14" s="52"/>
      <c r="G14" s="54">
        <v>6</v>
      </c>
      <c r="H14" s="23" t="s">
        <v>191</v>
      </c>
      <c r="I14" s="23">
        <v>101</v>
      </c>
      <c r="J14" s="23">
        <v>588000</v>
      </c>
      <c r="K14" s="25"/>
      <c r="L14" s="55">
        <f t="shared" si="1"/>
        <v>14166150</v>
      </c>
      <c r="N14" s="47">
        <v>21</v>
      </c>
      <c r="O14" s="1" t="s">
        <v>191</v>
      </c>
      <c r="P14" s="6">
        <v>101</v>
      </c>
      <c r="Q14" s="25">
        <v>3145000</v>
      </c>
      <c r="R14" s="25"/>
      <c r="S14" s="55">
        <f t="shared" si="4"/>
        <v>26944150</v>
      </c>
    </row>
    <row r="15" spans="1:19" ht="12.75" x14ac:dyDescent="0.2">
      <c r="A15" s="54"/>
      <c r="B15" s="25"/>
      <c r="C15" s="23">
        <f>' JU_Juni'!D32</f>
        <v>994000</v>
      </c>
      <c r="D15" s="25"/>
      <c r="E15" s="24">
        <f t="shared" si="5"/>
        <v>3350000</v>
      </c>
      <c r="F15" s="52"/>
      <c r="G15" s="54">
        <v>6</v>
      </c>
      <c r="H15" s="23" t="s">
        <v>191</v>
      </c>
      <c r="I15" s="23">
        <v>101</v>
      </c>
      <c r="J15" s="23">
        <v>459000</v>
      </c>
      <c r="K15" s="25"/>
      <c r="L15" s="55">
        <f t="shared" si="1"/>
        <v>14625150</v>
      </c>
      <c r="N15" s="47">
        <v>21</v>
      </c>
      <c r="O15" s="1" t="s">
        <v>200</v>
      </c>
      <c r="P15" s="6">
        <v>101</v>
      </c>
      <c r="Q15" s="25"/>
      <c r="R15" s="25">
        <v>39000</v>
      </c>
      <c r="S15" s="55">
        <f>S14-R15</f>
        <v>26905150</v>
      </c>
    </row>
    <row r="16" spans="1:19" ht="12.75" x14ac:dyDescent="0.2">
      <c r="A16" s="54">
        <v>8</v>
      </c>
      <c r="B16" s="25"/>
      <c r="C16" s="23">
        <f>' JU_Juni'!D36</f>
        <v>368000</v>
      </c>
      <c r="D16" s="25"/>
      <c r="E16" s="24">
        <f t="shared" si="5"/>
        <v>3718000</v>
      </c>
      <c r="F16" s="52"/>
      <c r="G16" s="54">
        <v>8</v>
      </c>
      <c r="H16" s="23" t="s">
        <v>191</v>
      </c>
      <c r="I16" s="23">
        <v>101</v>
      </c>
      <c r="J16" s="25"/>
      <c r="K16" s="23">
        <v>724000</v>
      </c>
      <c r="L16" s="55">
        <f t="shared" ref="L16:L17" si="6">L15-K16</f>
        <v>13901150</v>
      </c>
      <c r="N16" s="47">
        <v>25</v>
      </c>
      <c r="O16" s="1" t="s">
        <v>191</v>
      </c>
      <c r="P16" s="6">
        <v>101</v>
      </c>
      <c r="Q16" s="25">
        <v>1653000</v>
      </c>
      <c r="R16" s="25"/>
      <c r="S16" s="55">
        <f>S15+Q16</f>
        <v>28558150</v>
      </c>
    </row>
    <row r="17" spans="1:19" ht="12.75" x14ac:dyDescent="0.2">
      <c r="A17" s="54"/>
      <c r="B17" s="25"/>
      <c r="C17" s="23">
        <f>' JU_Juni'!D38</f>
        <v>222000</v>
      </c>
      <c r="D17" s="25"/>
      <c r="E17" s="24">
        <f t="shared" si="5"/>
        <v>3940000</v>
      </c>
      <c r="F17" s="52"/>
      <c r="G17" s="54">
        <v>8</v>
      </c>
      <c r="H17" s="23" t="s">
        <v>191</v>
      </c>
      <c r="I17" s="23">
        <v>101</v>
      </c>
      <c r="J17" s="25"/>
      <c r="K17" s="23">
        <v>50000</v>
      </c>
      <c r="L17" s="55">
        <f t="shared" si="6"/>
        <v>13851150</v>
      </c>
      <c r="N17" s="47">
        <v>25</v>
      </c>
      <c r="O17" s="1" t="s">
        <v>200</v>
      </c>
      <c r="P17" s="6">
        <v>101</v>
      </c>
      <c r="Q17" s="25"/>
      <c r="R17" s="25">
        <v>15000</v>
      </c>
      <c r="S17" s="55">
        <f t="shared" ref="S17:S19" si="7">S16-R17</f>
        <v>28543150</v>
      </c>
    </row>
    <row r="18" spans="1:19" ht="12.75" x14ac:dyDescent="0.2">
      <c r="A18" s="54"/>
      <c r="B18" s="25"/>
      <c r="C18" s="25"/>
      <c r="D18" s="23">
        <f>' JU_Juni'!E43</f>
        <v>50000</v>
      </c>
      <c r="E18" s="24">
        <f>E17-D18</f>
        <v>3890000</v>
      </c>
      <c r="F18" s="52"/>
      <c r="G18" s="54">
        <v>8</v>
      </c>
      <c r="H18" s="23" t="s">
        <v>191</v>
      </c>
      <c r="I18" s="23">
        <v>101</v>
      </c>
      <c r="J18" s="23">
        <v>179000</v>
      </c>
      <c r="K18" s="25"/>
      <c r="L18" s="55">
        <f t="shared" ref="L18:L21" si="8">L17+J18</f>
        <v>14030150</v>
      </c>
      <c r="N18" s="47">
        <v>26</v>
      </c>
      <c r="O18" s="1" t="s">
        <v>200</v>
      </c>
      <c r="P18" s="6">
        <v>101</v>
      </c>
      <c r="Q18" s="25"/>
      <c r="R18" s="25">
        <v>7850000</v>
      </c>
      <c r="S18" s="55">
        <f t="shared" si="7"/>
        <v>20693150</v>
      </c>
    </row>
    <row r="19" spans="1:19" ht="12.75" x14ac:dyDescent="0.2">
      <c r="A19" s="54">
        <v>11</v>
      </c>
      <c r="B19" s="25"/>
      <c r="C19" s="23">
        <f>' JU_Juni'!D48</f>
        <v>238000</v>
      </c>
      <c r="D19" s="25"/>
      <c r="E19" s="24">
        <f t="shared" ref="E19:E21" si="9">E18+C19</f>
        <v>4128000</v>
      </c>
      <c r="F19" s="52"/>
      <c r="G19" s="54">
        <v>8</v>
      </c>
      <c r="H19" s="23" t="s">
        <v>191</v>
      </c>
      <c r="I19" s="23">
        <v>101</v>
      </c>
      <c r="J19" s="23">
        <v>204000</v>
      </c>
      <c r="K19" s="25"/>
      <c r="L19" s="55">
        <f t="shared" si="8"/>
        <v>14234150</v>
      </c>
      <c r="N19" s="47">
        <v>26</v>
      </c>
      <c r="O19" s="1" t="s">
        <v>200</v>
      </c>
      <c r="P19" s="6">
        <v>101</v>
      </c>
      <c r="Q19" s="25"/>
      <c r="R19" s="25">
        <v>150000</v>
      </c>
      <c r="S19" s="55">
        <f t="shared" si="7"/>
        <v>20543150</v>
      </c>
    </row>
    <row r="20" spans="1:19" ht="12.75" x14ac:dyDescent="0.2">
      <c r="A20" s="54"/>
      <c r="B20" s="25"/>
      <c r="C20" s="23">
        <f>' JU_Juni'!D50</f>
        <v>415000</v>
      </c>
      <c r="D20" s="25"/>
      <c r="E20" s="24">
        <f t="shared" si="9"/>
        <v>4543000</v>
      </c>
      <c r="F20" s="52"/>
      <c r="G20" s="54">
        <v>10</v>
      </c>
      <c r="H20" s="23" t="s">
        <v>191</v>
      </c>
      <c r="I20" s="23">
        <v>101</v>
      </c>
      <c r="J20" s="23">
        <v>385000</v>
      </c>
      <c r="K20" s="25"/>
      <c r="L20" s="55">
        <f t="shared" si="8"/>
        <v>14619150</v>
      </c>
      <c r="N20" s="47">
        <v>26</v>
      </c>
      <c r="O20" s="1" t="s">
        <v>204</v>
      </c>
      <c r="P20" s="6">
        <v>101</v>
      </c>
      <c r="Q20" s="25">
        <v>580000</v>
      </c>
      <c r="R20" s="25"/>
      <c r="S20" s="55">
        <f t="shared" ref="S20:S21" si="10">S19+Q20</f>
        <v>21123150</v>
      </c>
    </row>
    <row r="21" spans="1:19" ht="12.75" x14ac:dyDescent="0.2">
      <c r="A21" s="54"/>
      <c r="B21" s="25"/>
      <c r="C21" s="23">
        <f>' JU_Juni'!D54</f>
        <v>152000</v>
      </c>
      <c r="D21" s="25"/>
      <c r="E21" s="24">
        <f t="shared" si="9"/>
        <v>4695000</v>
      </c>
      <c r="F21" s="52"/>
      <c r="G21" s="54">
        <v>11</v>
      </c>
      <c r="H21" s="23" t="s">
        <v>191</v>
      </c>
      <c r="I21" s="23">
        <v>101</v>
      </c>
      <c r="J21" s="23">
        <v>404000</v>
      </c>
      <c r="K21" s="25"/>
      <c r="L21" s="55">
        <f t="shared" si="8"/>
        <v>15023150</v>
      </c>
      <c r="N21" s="47">
        <v>27</v>
      </c>
      <c r="O21" s="1" t="s">
        <v>191</v>
      </c>
      <c r="P21" s="6">
        <v>101</v>
      </c>
      <c r="Q21" s="25">
        <v>373000</v>
      </c>
      <c r="R21" s="25"/>
      <c r="S21" s="55">
        <f t="shared" si="10"/>
        <v>21496150</v>
      </c>
    </row>
    <row r="22" spans="1:19" ht="12.75" x14ac:dyDescent="0.2">
      <c r="A22" s="54">
        <v>12</v>
      </c>
      <c r="B22" s="25"/>
      <c r="C22" s="25"/>
      <c r="D22" s="23">
        <f>' JU_Juni'!E57</f>
        <v>200000</v>
      </c>
      <c r="E22" s="24">
        <f>E21-D22</f>
        <v>4495000</v>
      </c>
      <c r="F22" s="52"/>
      <c r="G22" s="54">
        <v>11</v>
      </c>
      <c r="H22" s="23" t="s">
        <v>191</v>
      </c>
      <c r="I22" s="23">
        <v>101</v>
      </c>
      <c r="J22" s="25"/>
      <c r="K22" s="23">
        <v>100000</v>
      </c>
      <c r="L22" s="55">
        <f t="shared" ref="L22:L24" si="11">L21-K22</f>
        <v>14923150</v>
      </c>
      <c r="N22" s="47">
        <v>27</v>
      </c>
      <c r="O22" s="1" t="s">
        <v>200</v>
      </c>
      <c r="P22" s="6">
        <v>101</v>
      </c>
      <c r="Q22" s="25"/>
      <c r="R22" s="25">
        <v>814000</v>
      </c>
      <c r="S22" s="55">
        <f t="shared" ref="S22:S23" si="12">S21-R22</f>
        <v>20682150</v>
      </c>
    </row>
    <row r="23" spans="1:19" ht="12.75" x14ac:dyDescent="0.2">
      <c r="A23" s="54">
        <v>14</v>
      </c>
      <c r="B23" s="25"/>
      <c r="C23" s="23">
        <f>' JU_Juni'!D58</f>
        <v>804000</v>
      </c>
      <c r="D23" s="25"/>
      <c r="E23" s="24">
        <f t="shared" ref="E23:E25" si="13">E22+C23</f>
        <v>5299000</v>
      </c>
      <c r="F23" s="52"/>
      <c r="G23" s="54">
        <v>11</v>
      </c>
      <c r="H23" s="23" t="s">
        <v>191</v>
      </c>
      <c r="I23" s="23">
        <v>101</v>
      </c>
      <c r="J23" s="25"/>
      <c r="K23" s="23">
        <v>10000</v>
      </c>
      <c r="L23" s="55">
        <f t="shared" si="11"/>
        <v>14913150</v>
      </c>
      <c r="N23" s="47">
        <v>28</v>
      </c>
      <c r="O23" s="1" t="s">
        <v>200</v>
      </c>
      <c r="P23" s="6">
        <v>101</v>
      </c>
      <c r="Q23" s="25"/>
      <c r="R23" s="25">
        <v>1550000</v>
      </c>
      <c r="S23" s="55">
        <f t="shared" si="12"/>
        <v>19132150</v>
      </c>
    </row>
    <row r="24" spans="1:19" ht="12.75" x14ac:dyDescent="0.2">
      <c r="A24" s="54"/>
      <c r="B24" s="25"/>
      <c r="C24" s="23">
        <f>' JU_Juni'!D62</f>
        <v>816000</v>
      </c>
      <c r="D24" s="25"/>
      <c r="E24" s="24">
        <f t="shared" si="13"/>
        <v>6115000</v>
      </c>
      <c r="F24" s="52"/>
      <c r="G24" s="54">
        <v>11</v>
      </c>
      <c r="H24" s="23" t="s">
        <v>191</v>
      </c>
      <c r="I24" s="23">
        <v>101</v>
      </c>
      <c r="J24" s="25"/>
      <c r="K24" s="23">
        <v>23000</v>
      </c>
      <c r="L24" s="55">
        <f t="shared" si="11"/>
        <v>14890150</v>
      </c>
      <c r="N24" s="47">
        <v>30</v>
      </c>
      <c r="O24" s="1" t="s">
        <v>191</v>
      </c>
      <c r="P24" s="6">
        <v>101</v>
      </c>
      <c r="Q24" s="25">
        <v>406000</v>
      </c>
      <c r="R24" s="25"/>
      <c r="S24" s="55">
        <f t="shared" ref="S24:S25" si="14">S23+Q24</f>
        <v>19538150</v>
      </c>
    </row>
    <row r="25" spans="1:19" ht="12.75" x14ac:dyDescent="0.2">
      <c r="A25" s="54"/>
      <c r="B25" s="25"/>
      <c r="C25" s="23">
        <f>' JU_Juni'!D64</f>
        <v>409000</v>
      </c>
      <c r="D25" s="25"/>
      <c r="E25" s="24">
        <f t="shared" si="13"/>
        <v>6524000</v>
      </c>
      <c r="F25" s="52"/>
      <c r="G25" s="54">
        <v>16</v>
      </c>
      <c r="H25" s="23" t="s">
        <v>191</v>
      </c>
      <c r="I25" s="23">
        <v>101</v>
      </c>
      <c r="J25" s="23">
        <v>1844000</v>
      </c>
      <c r="K25" s="25"/>
      <c r="L25" s="55">
        <f>L24+J25</f>
        <v>16734150</v>
      </c>
      <c r="N25" s="56">
        <v>30</v>
      </c>
      <c r="O25" s="44" t="s">
        <v>191</v>
      </c>
      <c r="P25" s="48">
        <v>101</v>
      </c>
      <c r="Q25" s="25">
        <v>135048</v>
      </c>
      <c r="R25" s="25"/>
      <c r="S25" s="57">
        <f t="shared" si="14"/>
        <v>19673198</v>
      </c>
    </row>
    <row r="26" spans="1:19" ht="12.75" x14ac:dyDescent="0.2">
      <c r="A26" s="54"/>
      <c r="B26" s="25"/>
      <c r="C26" s="25"/>
      <c r="D26" s="23">
        <f>' JU_Juni'!E67</f>
        <v>50000</v>
      </c>
      <c r="E26" s="24">
        <f>E25-D26</f>
        <v>6474000</v>
      </c>
      <c r="F26" s="52"/>
      <c r="G26" s="54">
        <v>19</v>
      </c>
      <c r="H26" s="23" t="s">
        <v>191</v>
      </c>
      <c r="I26" s="23">
        <v>101</v>
      </c>
      <c r="J26" s="25"/>
      <c r="K26" s="23">
        <v>300000</v>
      </c>
      <c r="L26" s="55">
        <f>L25-K26</f>
        <v>16434150</v>
      </c>
    </row>
    <row r="27" spans="1:19" ht="12.75" x14ac:dyDescent="0.2">
      <c r="A27" s="54">
        <v>15</v>
      </c>
      <c r="B27" s="25"/>
      <c r="C27" s="23">
        <f>' JU_Juni'!D69</f>
        <v>477000</v>
      </c>
      <c r="D27" s="25"/>
      <c r="E27" s="24">
        <f t="shared" ref="E27:E30" si="15">E26+C27</f>
        <v>6951000</v>
      </c>
      <c r="F27" s="52"/>
      <c r="G27" s="54">
        <v>19</v>
      </c>
      <c r="H27" s="23" t="s">
        <v>191</v>
      </c>
      <c r="I27" s="23">
        <v>101</v>
      </c>
      <c r="J27" s="23">
        <v>130000</v>
      </c>
      <c r="K27" s="25"/>
      <c r="L27" s="55">
        <f t="shared" ref="L27:L28" si="16">L26+J27</f>
        <v>16564150</v>
      </c>
      <c r="N27" s="27" t="s">
        <v>193</v>
      </c>
      <c r="O27" s="27"/>
      <c r="P27" s="27"/>
      <c r="Q27" s="27"/>
      <c r="R27" s="6">
        <v>102</v>
      </c>
      <c r="S27" s="27"/>
    </row>
    <row r="28" spans="1:19" ht="12.75" x14ac:dyDescent="0.2">
      <c r="A28" s="54">
        <v>16</v>
      </c>
      <c r="B28" s="25"/>
      <c r="C28" s="23">
        <f>' JU_Juni'!D73</f>
        <v>310000</v>
      </c>
      <c r="D28" s="25"/>
      <c r="E28" s="24">
        <f t="shared" si="15"/>
        <v>7261000</v>
      </c>
      <c r="F28" s="52"/>
      <c r="G28" s="54">
        <v>23</v>
      </c>
      <c r="H28" s="23" t="s">
        <v>191</v>
      </c>
      <c r="I28" s="23">
        <v>101</v>
      </c>
      <c r="J28" s="23">
        <v>3006000</v>
      </c>
      <c r="K28" s="25"/>
      <c r="L28" s="55">
        <f t="shared" si="16"/>
        <v>19570150</v>
      </c>
      <c r="N28" s="53" t="s">
        <v>186</v>
      </c>
      <c r="O28" s="53" t="s">
        <v>187</v>
      </c>
      <c r="P28" s="53" t="s">
        <v>211</v>
      </c>
      <c r="Q28" s="53" t="s">
        <v>221</v>
      </c>
      <c r="R28" s="53" t="s">
        <v>190</v>
      </c>
      <c r="S28" s="53" t="s">
        <v>222</v>
      </c>
    </row>
    <row r="29" spans="1:19" ht="12.75" x14ac:dyDescent="0.2">
      <c r="A29" s="54">
        <v>18</v>
      </c>
      <c r="B29" s="25"/>
      <c r="C29" s="23">
        <f>' JU_Juni'!D79</f>
        <v>296000</v>
      </c>
      <c r="D29" s="25"/>
      <c r="E29" s="24">
        <f t="shared" si="15"/>
        <v>7557000</v>
      </c>
      <c r="F29" s="52"/>
      <c r="G29" s="54">
        <v>29</v>
      </c>
      <c r="H29" s="23" t="s">
        <v>191</v>
      </c>
      <c r="I29" s="23">
        <v>101</v>
      </c>
      <c r="J29" s="25"/>
      <c r="K29" s="23">
        <v>310000</v>
      </c>
      <c r="L29" s="55">
        <f>L28-K29</f>
        <v>19260150</v>
      </c>
      <c r="N29" s="47">
        <v>1</v>
      </c>
      <c r="O29" s="1" t="s">
        <v>193</v>
      </c>
      <c r="P29" s="6">
        <v>102</v>
      </c>
      <c r="Q29" s="25">
        <v>4276627</v>
      </c>
      <c r="R29" s="6"/>
      <c r="S29" s="55">
        <f>Q29</f>
        <v>4276627</v>
      </c>
    </row>
    <row r="30" spans="1:19" ht="12.75" x14ac:dyDescent="0.2">
      <c r="A30" s="54"/>
      <c r="B30" s="25"/>
      <c r="C30" s="23">
        <f>' JU_Juni'!D83</f>
        <v>634000</v>
      </c>
      <c r="D30" s="25"/>
      <c r="E30" s="24">
        <f t="shared" si="15"/>
        <v>8191000</v>
      </c>
      <c r="F30" s="52"/>
      <c r="G30" s="54">
        <v>29</v>
      </c>
      <c r="H30" s="23" t="s">
        <v>191</v>
      </c>
      <c r="I30" s="23">
        <v>101</v>
      </c>
      <c r="J30" s="23">
        <v>1866000</v>
      </c>
      <c r="K30" s="25"/>
      <c r="L30" s="55">
        <f>L29+J30</f>
        <v>21126150</v>
      </c>
      <c r="N30" s="47">
        <v>2</v>
      </c>
      <c r="O30" s="1" t="s">
        <v>193</v>
      </c>
      <c r="P30" s="6">
        <v>102</v>
      </c>
      <c r="Q30" s="25">
        <v>751628</v>
      </c>
      <c r="R30" s="25"/>
      <c r="S30" s="55">
        <f t="shared" ref="S30:S31" si="17">S29+Q30</f>
        <v>5028255</v>
      </c>
    </row>
    <row r="31" spans="1:19" ht="12.75" x14ac:dyDescent="0.2">
      <c r="A31" s="54">
        <v>19</v>
      </c>
      <c r="B31" s="27"/>
      <c r="C31" s="27"/>
      <c r="D31" s="23">
        <f>' JU_Juni'!E90</f>
        <v>150000</v>
      </c>
      <c r="E31" s="24">
        <f>E30-D31</f>
        <v>8041000</v>
      </c>
      <c r="F31" s="52"/>
      <c r="G31" s="54">
        <v>31</v>
      </c>
      <c r="H31" s="23" t="s">
        <v>191</v>
      </c>
      <c r="I31" s="23">
        <v>101</v>
      </c>
      <c r="J31" s="25"/>
      <c r="K31" s="23">
        <v>4300000</v>
      </c>
      <c r="L31" s="55">
        <f>L30-K31</f>
        <v>16826150</v>
      </c>
      <c r="N31" s="47">
        <v>3</v>
      </c>
      <c r="O31" s="1" t="s">
        <v>193</v>
      </c>
      <c r="P31" s="6">
        <v>102</v>
      </c>
      <c r="Q31" s="25">
        <v>165381</v>
      </c>
      <c r="R31" s="25"/>
      <c r="S31" s="55">
        <f t="shared" si="17"/>
        <v>5193636</v>
      </c>
    </row>
    <row r="32" spans="1:19" ht="12.75" x14ac:dyDescent="0.2">
      <c r="A32" s="54">
        <v>20</v>
      </c>
      <c r="B32" s="25"/>
      <c r="C32" s="23">
        <f>' JU_Juni'!D91</f>
        <v>284000</v>
      </c>
      <c r="D32" s="25"/>
      <c r="E32" s="24">
        <f>E31-C32</f>
        <v>7757000</v>
      </c>
      <c r="F32" s="52"/>
      <c r="G32" s="58">
        <v>31</v>
      </c>
      <c r="H32" s="23" t="s">
        <v>191</v>
      </c>
      <c r="I32" s="45">
        <v>101</v>
      </c>
      <c r="J32" s="45">
        <v>1236000</v>
      </c>
      <c r="K32" s="49"/>
      <c r="L32" s="57">
        <f>L31+J32</f>
        <v>18062150</v>
      </c>
      <c r="N32" s="47">
        <v>4</v>
      </c>
      <c r="O32" s="1" t="s">
        <v>198</v>
      </c>
      <c r="P32" s="6">
        <v>102</v>
      </c>
      <c r="Q32" s="25"/>
      <c r="R32" s="25">
        <v>792500</v>
      </c>
      <c r="S32" s="55">
        <f t="shared" ref="S32:S33" si="18">S31-R32</f>
        <v>4401136</v>
      </c>
    </row>
    <row r="33" spans="1:19" ht="12.75" x14ac:dyDescent="0.2">
      <c r="A33" s="54">
        <v>21</v>
      </c>
      <c r="B33" s="25"/>
      <c r="C33" s="23">
        <f>' JU_Juni'!D93</f>
        <v>936000</v>
      </c>
      <c r="D33" s="25"/>
      <c r="E33" s="24">
        <f t="shared" ref="E33:E37" si="19">E32+C33</f>
        <v>8693000</v>
      </c>
      <c r="F33" s="52"/>
      <c r="G33" s="23"/>
      <c r="H33" s="23"/>
      <c r="I33" s="23"/>
      <c r="J33" s="23"/>
      <c r="K33" s="25"/>
      <c r="L33" s="25"/>
      <c r="N33" s="47">
        <v>6</v>
      </c>
      <c r="O33" s="1" t="s">
        <v>198</v>
      </c>
      <c r="P33" s="6">
        <v>102</v>
      </c>
      <c r="Q33" s="25"/>
      <c r="R33" s="25">
        <v>106500</v>
      </c>
      <c r="S33" s="55">
        <f t="shared" si="18"/>
        <v>4294636</v>
      </c>
    </row>
    <row r="34" spans="1:19" ht="12.75" x14ac:dyDescent="0.2">
      <c r="A34" s="54"/>
      <c r="B34" s="25"/>
      <c r="C34" s="23">
        <f>' JU_Juni'!D95</f>
        <v>256000</v>
      </c>
      <c r="D34" s="25"/>
      <c r="E34" s="24">
        <f t="shared" si="19"/>
        <v>8949000</v>
      </c>
      <c r="F34" s="52"/>
      <c r="G34" s="27" t="s">
        <v>193</v>
      </c>
      <c r="H34" s="27"/>
      <c r="I34" s="27"/>
      <c r="J34" s="27"/>
      <c r="K34" s="6">
        <v>102</v>
      </c>
      <c r="L34" s="27"/>
      <c r="N34" s="47">
        <v>7</v>
      </c>
      <c r="O34" s="1" t="s">
        <v>201</v>
      </c>
      <c r="P34" s="6">
        <v>102</v>
      </c>
      <c r="Q34" s="25">
        <v>760638</v>
      </c>
      <c r="R34" s="25"/>
      <c r="S34" s="55">
        <f>S33+Q34</f>
        <v>5055274</v>
      </c>
    </row>
    <row r="35" spans="1:19" ht="12.75" x14ac:dyDescent="0.2">
      <c r="A35" s="54"/>
      <c r="B35" s="25"/>
      <c r="C35" s="23">
        <f>' JU_Juni'!D99</f>
        <v>365000</v>
      </c>
      <c r="D35" s="25"/>
      <c r="E35" s="24">
        <f t="shared" si="19"/>
        <v>9314000</v>
      </c>
      <c r="F35" s="52"/>
      <c r="G35" s="53" t="s">
        <v>186</v>
      </c>
      <c r="H35" s="53" t="s">
        <v>187</v>
      </c>
      <c r="I35" s="53" t="s">
        <v>211</v>
      </c>
      <c r="J35" s="53" t="s">
        <v>221</v>
      </c>
      <c r="K35" s="53" t="s">
        <v>190</v>
      </c>
      <c r="L35" s="53" t="s">
        <v>222</v>
      </c>
      <c r="N35" s="47">
        <v>7</v>
      </c>
      <c r="O35" s="1" t="s">
        <v>198</v>
      </c>
      <c r="P35" s="6">
        <v>102</v>
      </c>
      <c r="Q35" s="25"/>
      <c r="R35" s="25">
        <v>169700</v>
      </c>
      <c r="S35" s="55">
        <f>S34-R35</f>
        <v>4885574</v>
      </c>
    </row>
    <row r="36" spans="1:19" ht="12.75" x14ac:dyDescent="0.2">
      <c r="A36" s="54">
        <v>22</v>
      </c>
      <c r="B36" s="25"/>
      <c r="C36" s="23">
        <f>' JU_Juni'!D101</f>
        <v>382000</v>
      </c>
      <c r="D36" s="25"/>
      <c r="E36" s="24">
        <f t="shared" si="19"/>
        <v>9696000</v>
      </c>
      <c r="F36" s="52"/>
      <c r="G36" s="54">
        <v>1</v>
      </c>
      <c r="H36" s="23" t="s">
        <v>193</v>
      </c>
      <c r="I36" s="23">
        <v>102</v>
      </c>
      <c r="J36" s="23">
        <v>3525999</v>
      </c>
      <c r="K36" s="25"/>
      <c r="L36" s="55">
        <f>J36</f>
        <v>3525999</v>
      </c>
      <c r="N36" s="47">
        <v>13</v>
      </c>
      <c r="O36" s="1" t="s">
        <v>193</v>
      </c>
      <c r="P36" s="6">
        <v>102</v>
      </c>
      <c r="Q36" s="25">
        <v>878921</v>
      </c>
      <c r="R36" s="25"/>
      <c r="S36" s="55">
        <f>S35+Q36</f>
        <v>5764495</v>
      </c>
    </row>
    <row r="37" spans="1:19" ht="12.75" x14ac:dyDescent="0.2">
      <c r="A37" s="54">
        <v>23</v>
      </c>
      <c r="B37" s="25"/>
      <c r="C37" s="23">
        <f>' JU_Juni'!D105</f>
        <v>138000</v>
      </c>
      <c r="D37" s="25"/>
      <c r="E37" s="24">
        <f t="shared" si="19"/>
        <v>9834000</v>
      </c>
      <c r="F37" s="52"/>
      <c r="G37" s="54">
        <v>2</v>
      </c>
      <c r="H37" s="23" t="s">
        <v>193</v>
      </c>
      <c r="I37" s="23">
        <v>102</v>
      </c>
      <c r="J37" s="23">
        <v>765514</v>
      </c>
      <c r="K37" s="25"/>
      <c r="L37" s="55">
        <f t="shared" ref="L37:L43" si="20">L36+J37</f>
        <v>4291513</v>
      </c>
      <c r="N37" s="47">
        <v>13</v>
      </c>
      <c r="O37" s="1" t="s">
        <v>198</v>
      </c>
      <c r="P37" s="6">
        <v>102</v>
      </c>
      <c r="Q37" s="25"/>
      <c r="R37" s="25">
        <v>290500</v>
      </c>
      <c r="S37" s="55">
        <f t="shared" ref="S37:S38" si="21">S36-R37</f>
        <v>5473995</v>
      </c>
    </row>
    <row r="38" spans="1:19" ht="12.75" x14ac:dyDescent="0.2">
      <c r="A38" s="54">
        <v>24</v>
      </c>
      <c r="B38" s="25"/>
      <c r="C38" s="25"/>
      <c r="D38" s="23">
        <f>' JU_Juni'!E108</f>
        <v>50000</v>
      </c>
      <c r="E38" s="24">
        <f>E37-D38</f>
        <v>9784000</v>
      </c>
      <c r="F38" s="52"/>
      <c r="G38" s="54">
        <v>2</v>
      </c>
      <c r="H38" s="23" t="s">
        <v>193</v>
      </c>
      <c r="I38" s="23">
        <v>102</v>
      </c>
      <c r="J38" s="23">
        <v>646443</v>
      </c>
      <c r="K38" s="25"/>
      <c r="L38" s="55">
        <f t="shared" si="20"/>
        <v>4937956</v>
      </c>
      <c r="N38" s="47">
        <v>15</v>
      </c>
      <c r="O38" s="1" t="s">
        <v>198</v>
      </c>
      <c r="P38" s="6">
        <v>102</v>
      </c>
      <c r="Q38" s="25"/>
      <c r="R38" s="25">
        <v>367500</v>
      </c>
      <c r="S38" s="55">
        <f t="shared" si="21"/>
        <v>5106495</v>
      </c>
    </row>
    <row r="39" spans="1:19" ht="12.75" x14ac:dyDescent="0.2">
      <c r="A39" s="54"/>
      <c r="B39" s="25"/>
      <c r="C39" s="23">
        <f>' JU_Juni'!D113</f>
        <v>827000</v>
      </c>
      <c r="D39" s="25"/>
      <c r="E39" s="24">
        <f t="shared" ref="E39:E42" si="22">E38+C39</f>
        <v>10611000</v>
      </c>
      <c r="F39" s="52"/>
      <c r="G39" s="54">
        <v>2</v>
      </c>
      <c r="H39" s="23" t="s">
        <v>193</v>
      </c>
      <c r="I39" s="23">
        <v>102</v>
      </c>
      <c r="J39" s="23">
        <v>28600</v>
      </c>
      <c r="K39" s="25"/>
      <c r="L39" s="55">
        <f t="shared" si="20"/>
        <v>4966556</v>
      </c>
      <c r="N39" s="47">
        <v>17</v>
      </c>
      <c r="O39" s="1" t="s">
        <v>193</v>
      </c>
      <c r="P39" s="6">
        <v>102</v>
      </c>
      <c r="Q39" s="25">
        <v>870861</v>
      </c>
      <c r="R39" s="25"/>
      <c r="S39" s="55">
        <f>S38+Q39</f>
        <v>5977356</v>
      </c>
    </row>
    <row r="40" spans="1:19" ht="12.75" x14ac:dyDescent="0.2">
      <c r="A40" s="54">
        <v>25</v>
      </c>
      <c r="B40" s="25"/>
      <c r="C40" s="23">
        <f>' JU_Juni'!D121</f>
        <v>414000</v>
      </c>
      <c r="D40" s="25"/>
      <c r="E40" s="24">
        <f t="shared" si="22"/>
        <v>11025000</v>
      </c>
      <c r="F40" s="52"/>
      <c r="G40" s="54">
        <v>3</v>
      </c>
      <c r="H40" s="23" t="s">
        <v>193</v>
      </c>
      <c r="I40" s="23">
        <v>102</v>
      </c>
      <c r="J40" s="23">
        <v>43692</v>
      </c>
      <c r="K40" s="25"/>
      <c r="L40" s="55">
        <f t="shared" si="20"/>
        <v>5010248</v>
      </c>
      <c r="N40" s="47">
        <v>19</v>
      </c>
      <c r="O40" s="1" t="s">
        <v>198</v>
      </c>
      <c r="P40" s="6">
        <v>102</v>
      </c>
      <c r="Q40" s="25"/>
      <c r="R40" s="25">
        <v>706500</v>
      </c>
      <c r="S40" s="55">
        <f>S39-R40</f>
        <v>5270856</v>
      </c>
    </row>
    <row r="41" spans="1:19" ht="12.75" x14ac:dyDescent="0.2">
      <c r="A41" s="54">
        <v>26</v>
      </c>
      <c r="B41" s="25"/>
      <c r="C41" s="23">
        <f>' JU_Juni'!D123</f>
        <v>790000</v>
      </c>
      <c r="D41" s="25"/>
      <c r="E41" s="24">
        <f t="shared" si="22"/>
        <v>11815000</v>
      </c>
      <c r="F41" s="52"/>
      <c r="G41" s="54">
        <v>4</v>
      </c>
      <c r="H41" s="23" t="s">
        <v>193</v>
      </c>
      <c r="I41" s="23">
        <v>102</v>
      </c>
      <c r="J41" s="23">
        <v>240306</v>
      </c>
      <c r="K41" s="25"/>
      <c r="L41" s="55">
        <f t="shared" si="20"/>
        <v>5250554</v>
      </c>
      <c r="N41" s="47">
        <v>20</v>
      </c>
      <c r="O41" s="1" t="s">
        <v>193</v>
      </c>
      <c r="P41" s="6">
        <v>102</v>
      </c>
      <c r="Q41" s="25">
        <v>774540</v>
      </c>
      <c r="R41" s="25"/>
      <c r="S41" s="55">
        <f>S40+Q41</f>
        <v>6045396</v>
      </c>
    </row>
    <row r="42" spans="1:19" ht="12.75" x14ac:dyDescent="0.2">
      <c r="A42" s="54"/>
      <c r="B42" s="25"/>
      <c r="C42" s="23">
        <f>' JU_Juni'!D125</f>
        <v>179000</v>
      </c>
      <c r="D42" s="25"/>
      <c r="E42" s="24">
        <f t="shared" si="22"/>
        <v>11994000</v>
      </c>
      <c r="F42" s="52"/>
      <c r="G42" s="54">
        <v>5</v>
      </c>
      <c r="H42" s="23" t="s">
        <v>193</v>
      </c>
      <c r="I42" s="23">
        <v>102</v>
      </c>
      <c r="J42" s="23">
        <v>111216</v>
      </c>
      <c r="K42" s="25"/>
      <c r="L42" s="55">
        <f t="shared" si="20"/>
        <v>5361770</v>
      </c>
      <c r="N42" s="47">
        <v>21</v>
      </c>
      <c r="O42" s="1" t="s">
        <v>193</v>
      </c>
      <c r="P42" s="6">
        <v>102</v>
      </c>
      <c r="Q42" s="25">
        <v>133062</v>
      </c>
      <c r="R42" s="25"/>
      <c r="S42" s="55">
        <f>Q42+S41</f>
        <v>6178458</v>
      </c>
    </row>
    <row r="43" spans="1:19" ht="12.75" x14ac:dyDescent="0.2">
      <c r="A43" s="54">
        <v>28</v>
      </c>
      <c r="B43" s="25"/>
      <c r="C43" s="25"/>
      <c r="D43" s="23">
        <f>' JU_Juni'!E130</f>
        <v>1029850</v>
      </c>
      <c r="E43" s="24">
        <f>E42-D43</f>
        <v>10964150</v>
      </c>
      <c r="F43" s="52"/>
      <c r="G43" s="54">
        <v>6</v>
      </c>
      <c r="H43" s="23" t="s">
        <v>193</v>
      </c>
      <c r="I43" s="23">
        <v>102</v>
      </c>
      <c r="J43" s="23">
        <v>50643</v>
      </c>
      <c r="K43" s="25"/>
      <c r="L43" s="55">
        <f t="shared" si="20"/>
        <v>5412413</v>
      </c>
      <c r="N43" s="47">
        <v>22</v>
      </c>
      <c r="O43" s="1" t="s">
        <v>198</v>
      </c>
      <c r="P43" s="6">
        <v>102</v>
      </c>
      <c r="Q43" s="25"/>
      <c r="R43" s="25">
        <v>1913770</v>
      </c>
      <c r="S43" s="55">
        <f>S42-R43</f>
        <v>4264688</v>
      </c>
    </row>
    <row r="44" spans="1:19" ht="12.75" x14ac:dyDescent="0.2">
      <c r="A44" s="54">
        <v>29</v>
      </c>
      <c r="B44" s="25"/>
      <c r="C44" s="23">
        <f>' JU_Juni'!D131</f>
        <v>239000</v>
      </c>
      <c r="D44" s="25"/>
      <c r="E44" s="24">
        <f t="shared" ref="E44:E45" si="23">E43+C44</f>
        <v>11203150</v>
      </c>
      <c r="F44" s="52"/>
      <c r="G44" s="54">
        <v>8</v>
      </c>
      <c r="H44" s="23" t="s">
        <v>193</v>
      </c>
      <c r="I44" s="23">
        <v>102</v>
      </c>
      <c r="J44" s="25"/>
      <c r="K44" s="23">
        <v>156800</v>
      </c>
      <c r="L44" s="55">
        <f t="shared" ref="L44:L46" si="24">L43-K44</f>
        <v>5255613</v>
      </c>
      <c r="N44" s="47">
        <v>24</v>
      </c>
      <c r="O44" s="1" t="s">
        <v>193</v>
      </c>
      <c r="P44" s="6">
        <v>102</v>
      </c>
      <c r="Q44" s="25">
        <v>122139</v>
      </c>
      <c r="R44" s="25"/>
      <c r="S44" s="55">
        <f t="shared" ref="S44:S47" si="25">S43+Q44</f>
        <v>4386827</v>
      </c>
    </row>
    <row r="45" spans="1:19" ht="12.75" x14ac:dyDescent="0.2">
      <c r="A45" s="54"/>
      <c r="B45" s="25"/>
      <c r="C45" s="23">
        <f>' JU_Juni'!D137</f>
        <v>231000</v>
      </c>
      <c r="D45" s="25"/>
      <c r="E45" s="24">
        <f t="shared" si="23"/>
        <v>11434150</v>
      </c>
      <c r="F45" s="52"/>
      <c r="G45" s="54">
        <v>8</v>
      </c>
      <c r="H45" s="23" t="s">
        <v>193</v>
      </c>
      <c r="I45" s="23">
        <v>102</v>
      </c>
      <c r="J45" s="25"/>
      <c r="K45" s="23">
        <v>1360970</v>
      </c>
      <c r="L45" s="55">
        <f t="shared" si="24"/>
        <v>3894643</v>
      </c>
      <c r="N45" s="47">
        <v>26</v>
      </c>
      <c r="O45" s="1" t="s">
        <v>193</v>
      </c>
      <c r="P45" s="6">
        <v>102</v>
      </c>
      <c r="Q45" s="25">
        <v>7850000</v>
      </c>
      <c r="R45" s="25"/>
      <c r="S45" s="55">
        <f t="shared" si="25"/>
        <v>12236827</v>
      </c>
    </row>
    <row r="46" spans="1:19" ht="12.75" x14ac:dyDescent="0.2">
      <c r="A46" s="54">
        <v>30</v>
      </c>
      <c r="B46" s="25"/>
      <c r="C46" s="25"/>
      <c r="D46" s="23">
        <f>' JU_Juni'!E140</f>
        <v>400000</v>
      </c>
      <c r="E46" s="24">
        <f>E45-D46</f>
        <v>11034150</v>
      </c>
      <c r="F46" s="52"/>
      <c r="G46" s="54">
        <v>8</v>
      </c>
      <c r="H46" s="23" t="s">
        <v>193</v>
      </c>
      <c r="I46" s="23">
        <v>102</v>
      </c>
      <c r="J46" s="25"/>
      <c r="K46" s="23">
        <v>211990</v>
      </c>
      <c r="L46" s="55">
        <f t="shared" si="24"/>
        <v>3682653</v>
      </c>
      <c r="N46" s="47">
        <v>27</v>
      </c>
      <c r="O46" s="1" t="s">
        <v>193</v>
      </c>
      <c r="P46" s="6">
        <v>102</v>
      </c>
      <c r="Q46" s="25">
        <v>718939</v>
      </c>
      <c r="R46" s="25"/>
      <c r="S46" s="55">
        <f t="shared" si="25"/>
        <v>12955766</v>
      </c>
    </row>
    <row r="47" spans="1:19" ht="12.75" x14ac:dyDescent="0.2">
      <c r="A47" s="58"/>
      <c r="B47" s="45"/>
      <c r="C47" s="45">
        <f>' JU_Juni'!D141</f>
        <v>465000</v>
      </c>
      <c r="D47" s="45"/>
      <c r="E47" s="37">
        <f>E46+C47</f>
        <v>11499150</v>
      </c>
      <c r="F47" s="52"/>
      <c r="G47" s="54">
        <v>9</v>
      </c>
      <c r="H47" s="23" t="s">
        <v>193</v>
      </c>
      <c r="I47" s="23">
        <v>102</v>
      </c>
      <c r="J47" s="23">
        <v>696093</v>
      </c>
      <c r="K47" s="25"/>
      <c r="L47" s="55">
        <f t="shared" ref="L47:L49" si="26">L46+J47</f>
        <v>4378746</v>
      </c>
      <c r="N47" s="47">
        <v>30</v>
      </c>
      <c r="O47" s="1" t="s">
        <v>193</v>
      </c>
      <c r="P47" s="6">
        <v>102</v>
      </c>
      <c r="Q47" s="25">
        <v>620000</v>
      </c>
      <c r="R47" s="25"/>
      <c r="S47" s="55">
        <f t="shared" si="25"/>
        <v>13575766</v>
      </c>
    </row>
    <row r="48" spans="1:19" ht="12.75" x14ac:dyDescent="0.2">
      <c r="A48" s="23"/>
      <c r="B48" s="23"/>
      <c r="C48" s="25"/>
      <c r="D48" s="25"/>
      <c r="E48" s="25"/>
      <c r="F48" s="52"/>
      <c r="G48" s="54">
        <v>9</v>
      </c>
      <c r="H48" s="23" t="s">
        <v>193</v>
      </c>
      <c r="I48" s="23">
        <v>102</v>
      </c>
      <c r="J48" s="23">
        <v>27200</v>
      </c>
      <c r="K48" s="25"/>
      <c r="L48" s="55">
        <f t="shared" si="26"/>
        <v>4405946</v>
      </c>
      <c r="N48" s="47">
        <v>30</v>
      </c>
      <c r="O48" s="1" t="s">
        <v>198</v>
      </c>
      <c r="P48" s="6">
        <v>102</v>
      </c>
      <c r="Q48" s="25"/>
      <c r="R48" s="25">
        <v>1100000</v>
      </c>
      <c r="S48" s="55">
        <f t="shared" ref="S48:S50" si="27">S47-R48</f>
        <v>12475766</v>
      </c>
    </row>
    <row r="49" spans="1:19" ht="12.75" x14ac:dyDescent="0.2">
      <c r="A49" s="148" t="s">
        <v>193</v>
      </c>
      <c r="B49" s="25"/>
      <c r="C49" s="25"/>
      <c r="D49" s="25"/>
      <c r="E49" s="23">
        <v>102</v>
      </c>
      <c r="F49" s="52"/>
      <c r="G49" s="54">
        <v>9</v>
      </c>
      <c r="H49" s="23" t="s">
        <v>193</v>
      </c>
      <c r="I49" s="23">
        <v>102</v>
      </c>
      <c r="J49" s="23">
        <v>35000</v>
      </c>
      <c r="K49" s="25"/>
      <c r="L49" s="55">
        <f t="shared" si="26"/>
        <v>4440946</v>
      </c>
      <c r="N49" s="47">
        <v>30</v>
      </c>
      <c r="O49" s="1" t="s">
        <v>198</v>
      </c>
      <c r="P49" s="6">
        <v>102</v>
      </c>
      <c r="Q49" s="25"/>
      <c r="R49" s="25">
        <v>4206000</v>
      </c>
      <c r="S49" s="55">
        <f t="shared" si="27"/>
        <v>8269766</v>
      </c>
    </row>
    <row r="50" spans="1:19" ht="12.75" x14ac:dyDescent="0.2">
      <c r="A50" s="53" t="s">
        <v>186</v>
      </c>
      <c r="B50" s="53" t="s">
        <v>187</v>
      </c>
      <c r="C50" s="53" t="s">
        <v>221</v>
      </c>
      <c r="D50" s="53" t="s">
        <v>190</v>
      </c>
      <c r="E50" s="53" t="s">
        <v>222</v>
      </c>
      <c r="F50" s="52"/>
      <c r="G50" s="54">
        <v>9</v>
      </c>
      <c r="H50" s="23" t="s">
        <v>193</v>
      </c>
      <c r="I50" s="23">
        <v>102</v>
      </c>
      <c r="J50" s="25"/>
      <c r="K50" s="23">
        <v>367500</v>
      </c>
      <c r="L50" s="55">
        <f>L49-K50</f>
        <v>4073446</v>
      </c>
      <c r="N50" s="47">
        <v>30</v>
      </c>
      <c r="O50" s="1" t="s">
        <v>217</v>
      </c>
      <c r="P50" s="6">
        <v>102</v>
      </c>
      <c r="Q50" s="25"/>
      <c r="R50" s="25">
        <v>268090</v>
      </c>
      <c r="S50" s="55">
        <f t="shared" si="27"/>
        <v>8001676</v>
      </c>
    </row>
    <row r="51" spans="1:19" ht="12.75" x14ac:dyDescent="0.2">
      <c r="A51" s="59">
        <v>1</v>
      </c>
      <c r="B51" s="60"/>
      <c r="C51" s="61">
        <f>' JU_Juni'!D6</f>
        <v>539025</v>
      </c>
      <c r="D51" s="60"/>
      <c r="E51" s="62">
        <f>C51</f>
        <v>539025</v>
      </c>
      <c r="F51" s="52"/>
      <c r="G51" s="54">
        <v>10</v>
      </c>
      <c r="H51" s="23" t="s">
        <v>193</v>
      </c>
      <c r="I51" s="23">
        <v>102</v>
      </c>
      <c r="J51" s="23">
        <v>349536</v>
      </c>
      <c r="K51" s="25"/>
      <c r="L51" s="55">
        <f t="shared" ref="L51:L52" si="28">L50+J51</f>
        <v>4422982</v>
      </c>
      <c r="N51" s="56">
        <v>30</v>
      </c>
      <c r="O51" s="44" t="s">
        <v>193</v>
      </c>
      <c r="P51" s="48">
        <v>102</v>
      </c>
      <c r="Q51" s="25">
        <v>234348</v>
      </c>
      <c r="R51" s="25"/>
      <c r="S51" s="57">
        <f>S50+Q51</f>
        <v>8236024</v>
      </c>
    </row>
    <row r="52" spans="1:19" ht="12.75" x14ac:dyDescent="0.2">
      <c r="A52" s="54"/>
      <c r="B52" s="25"/>
      <c r="C52" s="25"/>
      <c r="D52" s="23">
        <f>' JU_Juni'!E13</f>
        <v>753890</v>
      </c>
      <c r="E52" s="24">
        <f>E51-D52</f>
        <v>-214865</v>
      </c>
      <c r="F52" s="52"/>
      <c r="G52" s="54">
        <v>12</v>
      </c>
      <c r="H52" s="23" t="s">
        <v>193</v>
      </c>
      <c r="I52" s="23">
        <v>102</v>
      </c>
      <c r="J52" s="23">
        <v>665310</v>
      </c>
      <c r="K52" s="25"/>
      <c r="L52" s="55">
        <f t="shared" si="28"/>
        <v>5088292</v>
      </c>
    </row>
    <row r="53" spans="1:19" ht="12.75" x14ac:dyDescent="0.2">
      <c r="A53" s="54">
        <v>2</v>
      </c>
      <c r="B53" s="25"/>
      <c r="C53" s="23">
        <f>' JU_Juni'!D14</f>
        <v>325704</v>
      </c>
      <c r="D53" s="25"/>
      <c r="E53" s="24">
        <f t="shared" ref="E53:E54" si="29">E52+C53</f>
        <v>110839</v>
      </c>
      <c r="F53" s="52"/>
      <c r="G53" s="54">
        <v>13</v>
      </c>
      <c r="H53" s="23" t="s">
        <v>193</v>
      </c>
      <c r="I53" s="23">
        <v>102</v>
      </c>
      <c r="J53" s="25"/>
      <c r="K53" s="23">
        <v>186500</v>
      </c>
      <c r="L53" s="55">
        <f>L52-K53</f>
        <v>4901792</v>
      </c>
      <c r="N53" s="27" t="s">
        <v>199</v>
      </c>
      <c r="O53" s="27"/>
      <c r="P53" s="27"/>
      <c r="Q53" s="27"/>
      <c r="R53" s="6">
        <v>103</v>
      </c>
      <c r="S53" s="27"/>
    </row>
    <row r="54" spans="1:19" ht="12.75" x14ac:dyDescent="0.2">
      <c r="A54" s="54"/>
      <c r="B54" s="25"/>
      <c r="C54" s="23">
        <f>' JU_Juni'!D20</f>
        <v>66531</v>
      </c>
      <c r="D54" s="25"/>
      <c r="E54" s="24">
        <f t="shared" si="29"/>
        <v>177370</v>
      </c>
      <c r="F54" s="52"/>
      <c r="G54" s="54">
        <v>13</v>
      </c>
      <c r="H54" s="23" t="s">
        <v>193</v>
      </c>
      <c r="I54" s="23">
        <v>102</v>
      </c>
      <c r="J54" s="23">
        <v>156894</v>
      </c>
      <c r="K54" s="25"/>
      <c r="L54" s="55">
        <f t="shared" ref="L54:L55" si="30">L53+J54</f>
        <v>5058686</v>
      </c>
      <c r="N54" s="53" t="s">
        <v>186</v>
      </c>
      <c r="O54" s="53" t="s">
        <v>187</v>
      </c>
      <c r="P54" s="53" t="s">
        <v>211</v>
      </c>
      <c r="Q54" s="53" t="s">
        <v>221</v>
      </c>
      <c r="R54" s="53" t="s">
        <v>190</v>
      </c>
      <c r="S54" s="53" t="s">
        <v>222</v>
      </c>
    </row>
    <row r="55" spans="1:19" ht="12.75" x14ac:dyDescent="0.2">
      <c r="A55" s="54">
        <v>3</v>
      </c>
      <c r="B55" s="25"/>
      <c r="C55" s="25"/>
      <c r="D55" s="23">
        <f>' JU_Juni'!E23</f>
        <v>156800</v>
      </c>
      <c r="E55" s="24">
        <f>E54-D55</f>
        <v>20570</v>
      </c>
      <c r="F55" s="52"/>
      <c r="G55" s="54">
        <v>16</v>
      </c>
      <c r="H55" s="23" t="s">
        <v>193</v>
      </c>
      <c r="I55" s="23">
        <v>102</v>
      </c>
      <c r="J55" s="23">
        <v>527984</v>
      </c>
      <c r="K55" s="25"/>
      <c r="L55" s="55">
        <f t="shared" si="30"/>
        <v>5586670</v>
      </c>
      <c r="N55" s="47">
        <v>1</v>
      </c>
      <c r="O55" s="1" t="s">
        <v>199</v>
      </c>
      <c r="P55" s="6">
        <v>103</v>
      </c>
      <c r="Q55" s="25">
        <v>2047850</v>
      </c>
      <c r="R55" s="6"/>
      <c r="S55" s="55">
        <f>Q55</f>
        <v>2047850</v>
      </c>
    </row>
    <row r="56" spans="1:19" ht="12.75" x14ac:dyDescent="0.2">
      <c r="A56" s="54">
        <v>4</v>
      </c>
      <c r="B56" s="25"/>
      <c r="C56" s="23">
        <f>' JU_Juni'!D24</f>
        <v>199593</v>
      </c>
      <c r="D56" s="25"/>
      <c r="E56" s="24">
        <f t="shared" ref="E56:E60" si="31">E55+C56</f>
        <v>220163</v>
      </c>
      <c r="F56" s="52"/>
      <c r="G56" s="54">
        <v>16</v>
      </c>
      <c r="H56" s="23" t="s">
        <v>193</v>
      </c>
      <c r="I56" s="23">
        <v>102</v>
      </c>
      <c r="J56" s="25"/>
      <c r="K56" s="23">
        <v>310300</v>
      </c>
      <c r="L56" s="55">
        <f t="shared" ref="L56:L58" si="32">L55-K56</f>
        <v>5276370</v>
      </c>
      <c r="N56" s="56">
        <v>13</v>
      </c>
      <c r="O56" s="44" t="s">
        <v>199</v>
      </c>
      <c r="P56" s="48">
        <v>103</v>
      </c>
      <c r="Q56" s="25">
        <v>290500</v>
      </c>
      <c r="R56" s="48"/>
      <c r="S56" s="57">
        <f>S55+Q56</f>
        <v>2338350</v>
      </c>
    </row>
    <row r="57" spans="1:19" ht="12.75" x14ac:dyDescent="0.2">
      <c r="A57" s="54">
        <v>6</v>
      </c>
      <c r="B57" s="25"/>
      <c r="C57" s="23">
        <f>' JU_Juni'!D28</f>
        <v>526000</v>
      </c>
      <c r="D57" s="25"/>
      <c r="E57" s="24">
        <f t="shared" si="31"/>
        <v>746163</v>
      </c>
      <c r="F57" s="52"/>
      <c r="G57" s="54">
        <v>16</v>
      </c>
      <c r="H57" s="23" t="s">
        <v>193</v>
      </c>
      <c r="I57" s="23">
        <v>102</v>
      </c>
      <c r="J57" s="25"/>
      <c r="K57" s="23">
        <v>706500</v>
      </c>
      <c r="L57" s="55">
        <f t="shared" si="32"/>
        <v>4569870</v>
      </c>
    </row>
    <row r="58" spans="1:19" ht="12.75" x14ac:dyDescent="0.2">
      <c r="A58" s="54">
        <v>7</v>
      </c>
      <c r="B58" s="25"/>
      <c r="C58" s="23">
        <f>' JU_Juni'!D34</f>
        <v>681208</v>
      </c>
      <c r="D58" s="25"/>
      <c r="E58" s="24">
        <f t="shared" si="31"/>
        <v>1427371</v>
      </c>
      <c r="F58" s="52"/>
      <c r="G58" s="54">
        <v>16</v>
      </c>
      <c r="H58" s="23" t="s">
        <v>193</v>
      </c>
      <c r="I58" s="23">
        <v>102</v>
      </c>
      <c r="J58" s="25"/>
      <c r="K58" s="23">
        <v>36000</v>
      </c>
      <c r="L58" s="55">
        <f t="shared" si="32"/>
        <v>4533870</v>
      </c>
      <c r="N58" s="27" t="s">
        <v>197</v>
      </c>
      <c r="O58" s="27"/>
      <c r="P58" s="27"/>
      <c r="Q58" s="27"/>
      <c r="R58" s="6">
        <v>111</v>
      </c>
      <c r="S58" s="27"/>
    </row>
    <row r="59" spans="1:19" ht="12.75" x14ac:dyDescent="0.2">
      <c r="A59" s="54">
        <v>8</v>
      </c>
      <c r="B59" s="25"/>
      <c r="C59" s="23">
        <f>' JU_Juni'!D40</f>
        <v>21846</v>
      </c>
      <c r="D59" s="25"/>
      <c r="E59" s="24">
        <f t="shared" si="31"/>
        <v>1449217</v>
      </c>
      <c r="F59" s="52"/>
      <c r="G59" s="54">
        <v>16</v>
      </c>
      <c r="H59" s="23" t="s">
        <v>193</v>
      </c>
      <c r="I59" s="23">
        <v>102</v>
      </c>
      <c r="J59" s="23">
        <v>61800</v>
      </c>
      <c r="K59" s="25"/>
      <c r="L59" s="55">
        <f t="shared" ref="L59:L60" si="33">L58+J59</f>
        <v>4595670</v>
      </c>
      <c r="N59" s="53" t="s">
        <v>186</v>
      </c>
      <c r="O59" s="53" t="s">
        <v>187</v>
      </c>
      <c r="P59" s="53" t="s">
        <v>211</v>
      </c>
      <c r="Q59" s="53" t="s">
        <v>221</v>
      </c>
      <c r="R59" s="53" t="s">
        <v>190</v>
      </c>
      <c r="S59" s="53" t="s">
        <v>222</v>
      </c>
    </row>
    <row r="60" spans="1:19" ht="12.75" x14ac:dyDescent="0.2">
      <c r="A60" s="54">
        <v>9</v>
      </c>
      <c r="B60" s="25"/>
      <c r="C60" s="23">
        <f>' JU_Juni'!D44</f>
        <v>166824</v>
      </c>
      <c r="D60" s="25"/>
      <c r="E60" s="24">
        <f t="shared" si="31"/>
        <v>1616041</v>
      </c>
      <c r="F60" s="52"/>
      <c r="G60" s="54">
        <v>20</v>
      </c>
      <c r="H60" s="23" t="s">
        <v>193</v>
      </c>
      <c r="I60" s="23">
        <v>102</v>
      </c>
      <c r="J60" s="23">
        <v>719925</v>
      </c>
      <c r="K60" s="25"/>
      <c r="L60" s="55">
        <f t="shared" si="33"/>
        <v>5315595</v>
      </c>
      <c r="N60" s="47">
        <v>1</v>
      </c>
      <c r="O60" s="1" t="s">
        <v>197</v>
      </c>
      <c r="P60" s="6">
        <v>111</v>
      </c>
      <c r="Q60" s="25">
        <v>8518058</v>
      </c>
      <c r="R60" s="6"/>
      <c r="S60" s="55">
        <f>Q60</f>
        <v>8518058</v>
      </c>
    </row>
    <row r="61" spans="1:19" ht="12.75" x14ac:dyDescent="0.2">
      <c r="A61" s="54">
        <v>11</v>
      </c>
      <c r="B61" s="25"/>
      <c r="C61" s="25"/>
      <c r="D61" s="23">
        <f>' JU_Juni'!E53</f>
        <v>365500</v>
      </c>
      <c r="E61" s="24">
        <f>E60-D61</f>
        <v>1250541</v>
      </c>
      <c r="F61" s="52"/>
      <c r="G61" s="54">
        <v>22</v>
      </c>
      <c r="H61" s="23" t="s">
        <v>193</v>
      </c>
      <c r="I61" s="23">
        <v>102</v>
      </c>
      <c r="J61" s="25"/>
      <c r="K61" s="23">
        <v>384390</v>
      </c>
      <c r="L61" s="55">
        <f>L60-K61</f>
        <v>4931205</v>
      </c>
      <c r="N61" s="47">
        <v>2</v>
      </c>
      <c r="O61" s="1" t="s">
        <v>197</v>
      </c>
      <c r="P61" s="6">
        <v>111</v>
      </c>
      <c r="Q61" s="25">
        <v>804000</v>
      </c>
      <c r="R61" s="6"/>
      <c r="S61" s="55">
        <f t="shared" ref="S61:S69" si="34">S60+Q61</f>
        <v>9322058</v>
      </c>
    </row>
    <row r="62" spans="1:19" ht="12.75" x14ac:dyDescent="0.2">
      <c r="A62" s="54">
        <v>14</v>
      </c>
      <c r="B62" s="25"/>
      <c r="C62" s="23">
        <f>' JU_Juni'!D60</f>
        <v>749715</v>
      </c>
      <c r="D62" s="25"/>
      <c r="E62" s="24">
        <f t="shared" ref="E62:E66" si="35">E61+C62</f>
        <v>2000256</v>
      </c>
      <c r="F62" s="52"/>
      <c r="G62" s="54">
        <v>23</v>
      </c>
      <c r="H62" s="23" t="s">
        <v>193</v>
      </c>
      <c r="I62" s="23">
        <v>102</v>
      </c>
      <c r="J62" s="23">
        <v>602751</v>
      </c>
      <c r="K62" s="25"/>
      <c r="L62" s="55">
        <f t="shared" ref="L62:L64" si="36">L61+J62</f>
        <v>5533956</v>
      </c>
      <c r="N62" s="47">
        <v>4</v>
      </c>
      <c r="O62" s="1" t="s">
        <v>216</v>
      </c>
      <c r="P62" s="6">
        <v>111</v>
      </c>
      <c r="Q62" s="25">
        <v>792500</v>
      </c>
      <c r="R62" s="6"/>
      <c r="S62" s="55">
        <f t="shared" si="34"/>
        <v>10114558</v>
      </c>
    </row>
    <row r="63" spans="1:19" ht="12.75" x14ac:dyDescent="0.2">
      <c r="A63" s="54">
        <v>15</v>
      </c>
      <c r="B63" s="25"/>
      <c r="C63" s="23">
        <f>' JU_Juni'!D68</f>
        <v>281019</v>
      </c>
      <c r="D63" s="25"/>
      <c r="E63" s="24">
        <f t="shared" si="35"/>
        <v>2281275</v>
      </c>
      <c r="F63" s="52"/>
      <c r="G63" s="54">
        <v>23</v>
      </c>
      <c r="H63" s="23" t="s">
        <v>193</v>
      </c>
      <c r="I63" s="23">
        <v>102</v>
      </c>
      <c r="J63" s="23">
        <v>31000</v>
      </c>
      <c r="K63" s="25"/>
      <c r="L63" s="55">
        <f t="shared" si="36"/>
        <v>5564956</v>
      </c>
      <c r="N63" s="47">
        <v>7</v>
      </c>
      <c r="O63" s="1" t="s">
        <v>197</v>
      </c>
      <c r="P63" s="6">
        <v>111</v>
      </c>
      <c r="Q63" s="25">
        <v>169700</v>
      </c>
      <c r="R63" s="6"/>
      <c r="S63" s="55">
        <f t="shared" si="34"/>
        <v>10284258</v>
      </c>
    </row>
    <row r="64" spans="1:19" ht="12.75" x14ac:dyDescent="0.2">
      <c r="A64" s="54">
        <v>16</v>
      </c>
      <c r="B64" s="25"/>
      <c r="C64" s="23">
        <f>' JU_Juni'!D71</f>
        <v>126964</v>
      </c>
      <c r="D64" s="25"/>
      <c r="E64" s="24">
        <f t="shared" si="35"/>
        <v>2408239</v>
      </c>
      <c r="F64" s="52"/>
      <c r="G64" s="54">
        <v>26</v>
      </c>
      <c r="H64" s="23" t="s">
        <v>193</v>
      </c>
      <c r="I64" s="23">
        <v>102</v>
      </c>
      <c r="J64" s="23">
        <v>508416</v>
      </c>
      <c r="K64" s="25"/>
      <c r="L64" s="55">
        <f t="shared" si="36"/>
        <v>6073372</v>
      </c>
      <c r="N64" s="47">
        <v>15</v>
      </c>
      <c r="O64" s="1" t="s">
        <v>197</v>
      </c>
      <c r="P64" s="6">
        <v>111</v>
      </c>
      <c r="Q64" s="25">
        <v>367500</v>
      </c>
      <c r="R64" s="6"/>
      <c r="S64" s="55">
        <f t="shared" si="34"/>
        <v>10651758</v>
      </c>
    </row>
    <row r="65" spans="1:19" ht="12.75" x14ac:dyDescent="0.2">
      <c r="A65" s="54">
        <v>17</v>
      </c>
      <c r="B65" s="25"/>
      <c r="C65" s="23">
        <f>' JU_Juni'!D75</f>
        <v>127104</v>
      </c>
      <c r="D65" s="25"/>
      <c r="E65" s="24">
        <f t="shared" si="35"/>
        <v>2535343</v>
      </c>
      <c r="F65" s="52"/>
      <c r="G65" s="54">
        <v>26</v>
      </c>
      <c r="H65" s="23" t="s">
        <v>193</v>
      </c>
      <c r="I65" s="23">
        <v>102</v>
      </c>
      <c r="J65" s="25"/>
      <c r="K65" s="23">
        <v>268590</v>
      </c>
      <c r="L65" s="55">
        <f>L64-K65</f>
        <v>5804782</v>
      </c>
      <c r="N65" s="47">
        <v>19</v>
      </c>
      <c r="O65" s="1" t="s">
        <v>197</v>
      </c>
      <c r="P65" s="6">
        <v>111</v>
      </c>
      <c r="Q65" s="25">
        <v>706500</v>
      </c>
      <c r="R65" s="6"/>
      <c r="S65" s="55">
        <f t="shared" si="34"/>
        <v>11358258</v>
      </c>
    </row>
    <row r="66" spans="1:19" ht="12.75" x14ac:dyDescent="0.2">
      <c r="A66" s="54">
        <v>18</v>
      </c>
      <c r="B66" s="25"/>
      <c r="C66" s="23">
        <f>' JU_Juni'!D81</f>
        <v>232362</v>
      </c>
      <c r="D66" s="25"/>
      <c r="E66" s="24">
        <f t="shared" si="35"/>
        <v>2767705</v>
      </c>
      <c r="F66" s="52"/>
      <c r="G66" s="54">
        <v>27</v>
      </c>
      <c r="H66" s="23" t="s">
        <v>193</v>
      </c>
      <c r="I66" s="23">
        <v>102</v>
      </c>
      <c r="J66" s="23">
        <v>71496</v>
      </c>
      <c r="K66" s="25"/>
      <c r="L66" s="55">
        <f>L65+J66</f>
        <v>5876278</v>
      </c>
      <c r="N66" s="47">
        <v>22</v>
      </c>
      <c r="O66" s="1" t="s">
        <v>197</v>
      </c>
      <c r="P66" s="6">
        <v>111</v>
      </c>
      <c r="Q66" s="25">
        <v>1913770</v>
      </c>
      <c r="R66" s="6"/>
      <c r="S66" s="55">
        <f t="shared" si="34"/>
        <v>13272028</v>
      </c>
    </row>
    <row r="67" spans="1:19" ht="12.75" x14ac:dyDescent="0.2">
      <c r="A67" s="54">
        <v>19</v>
      </c>
      <c r="B67" s="25"/>
      <c r="C67" s="25"/>
      <c r="D67" s="23">
        <f>' JU_Juni'!E88</f>
        <v>361500</v>
      </c>
      <c r="E67" s="24">
        <f>E66-D67</f>
        <v>2406205</v>
      </c>
      <c r="F67" s="52"/>
      <c r="G67" s="54">
        <v>29</v>
      </c>
      <c r="H67" s="23" t="s">
        <v>193</v>
      </c>
      <c r="I67" s="23">
        <v>102</v>
      </c>
      <c r="J67" s="25"/>
      <c r="K67" s="23">
        <v>524300</v>
      </c>
      <c r="L67" s="55">
        <f>L66-K67</f>
        <v>5351978</v>
      </c>
      <c r="N67" s="47">
        <v>25</v>
      </c>
      <c r="O67" s="1" t="s">
        <v>197</v>
      </c>
      <c r="P67" s="6">
        <v>111</v>
      </c>
      <c r="Q67" s="25">
        <v>15000</v>
      </c>
      <c r="R67" s="6"/>
      <c r="S67" s="55">
        <f t="shared" si="34"/>
        <v>13287028</v>
      </c>
    </row>
    <row r="68" spans="1:19" ht="12.75" x14ac:dyDescent="0.2">
      <c r="A68" s="54">
        <v>21</v>
      </c>
      <c r="B68" s="25"/>
      <c r="C68" s="23">
        <f>' JU_Juni'!D97</f>
        <v>659849</v>
      </c>
      <c r="D68" s="25"/>
      <c r="E68" s="24">
        <f t="shared" ref="E68:E69" si="37">E67+C68</f>
        <v>3066054</v>
      </c>
      <c r="F68" s="52"/>
      <c r="G68" s="54">
        <v>30</v>
      </c>
      <c r="H68" s="23" t="s">
        <v>193</v>
      </c>
      <c r="I68" s="23">
        <v>102</v>
      </c>
      <c r="J68" s="23">
        <v>1433892</v>
      </c>
      <c r="K68" s="25"/>
      <c r="L68" s="55">
        <f t="shared" ref="L68:L69" si="38">L67+J68</f>
        <v>6785870</v>
      </c>
      <c r="N68" s="47">
        <v>27</v>
      </c>
      <c r="O68" s="1" t="s">
        <v>197</v>
      </c>
      <c r="P68" s="6">
        <v>111</v>
      </c>
      <c r="Q68" s="25">
        <v>814000</v>
      </c>
      <c r="R68" s="6"/>
      <c r="S68" s="55">
        <f t="shared" si="34"/>
        <v>14101028</v>
      </c>
    </row>
    <row r="69" spans="1:19" ht="12.75" x14ac:dyDescent="0.2">
      <c r="A69" s="54">
        <v>23</v>
      </c>
      <c r="B69" s="25"/>
      <c r="C69" s="23">
        <f>' JU_Juni'!D103</f>
        <v>73482</v>
      </c>
      <c r="D69" s="25"/>
      <c r="E69" s="24">
        <f t="shared" si="37"/>
        <v>3139536</v>
      </c>
      <c r="F69" s="52"/>
      <c r="G69" s="54">
        <v>31</v>
      </c>
      <c r="H69" s="23" t="s">
        <v>193</v>
      </c>
      <c r="I69" s="23">
        <v>102</v>
      </c>
      <c r="J69" s="23">
        <f>JU_Agustus!D119</f>
        <v>77454</v>
      </c>
      <c r="K69" s="25"/>
      <c r="L69" s="55">
        <f t="shared" si="38"/>
        <v>6863324</v>
      </c>
      <c r="N69" s="56">
        <v>30</v>
      </c>
      <c r="O69" s="44" t="s">
        <v>197</v>
      </c>
      <c r="P69" s="48">
        <v>111</v>
      </c>
      <c r="Q69" s="25">
        <v>268090</v>
      </c>
      <c r="R69" s="48"/>
      <c r="S69" s="63">
        <f t="shared" si="34"/>
        <v>14369118</v>
      </c>
    </row>
    <row r="70" spans="1:19" ht="12.75" x14ac:dyDescent="0.2">
      <c r="A70" s="54">
        <v>24</v>
      </c>
      <c r="B70" s="25"/>
      <c r="C70" s="25"/>
      <c r="D70" s="23">
        <f>' JU_Juni'!E112</f>
        <v>156500</v>
      </c>
      <c r="E70" s="24">
        <f>E69-D70</f>
        <v>2983036</v>
      </c>
      <c r="F70" s="52"/>
      <c r="G70" s="54">
        <v>31</v>
      </c>
      <c r="H70" s="23" t="s">
        <v>193</v>
      </c>
      <c r="I70" s="23">
        <v>102</v>
      </c>
      <c r="J70" s="25"/>
      <c r="K70" s="23">
        <v>56500</v>
      </c>
      <c r="L70" s="55">
        <f>L69-K70</f>
        <v>6806824</v>
      </c>
    </row>
    <row r="71" spans="1:19" ht="12.75" x14ac:dyDescent="0.2">
      <c r="A71" s="54"/>
      <c r="B71" s="25"/>
      <c r="C71" s="23">
        <f>' JU_Juni'!D109</f>
        <v>737799</v>
      </c>
      <c r="D71" s="25"/>
      <c r="E71" s="24">
        <f t="shared" ref="E71:E74" si="39">E70+C71</f>
        <v>3720835</v>
      </c>
      <c r="F71" s="52"/>
      <c r="G71" s="54">
        <v>31</v>
      </c>
      <c r="H71" s="23" t="s">
        <v>193</v>
      </c>
      <c r="I71" s="23">
        <v>102</v>
      </c>
      <c r="J71" s="23">
        <v>169803</v>
      </c>
      <c r="K71" s="25"/>
      <c r="L71" s="55">
        <f>L70+J71</f>
        <v>6976627</v>
      </c>
      <c r="N71" s="27" t="s">
        <v>150</v>
      </c>
      <c r="O71" s="27"/>
      <c r="P71" s="27"/>
      <c r="Q71" s="27"/>
      <c r="R71" s="6">
        <v>311</v>
      </c>
      <c r="S71" s="27"/>
    </row>
    <row r="72" spans="1:19" ht="13.5" thickBot="1" x14ac:dyDescent="0.25">
      <c r="A72" s="54">
        <v>25</v>
      </c>
      <c r="B72" s="25"/>
      <c r="C72" s="23">
        <f>' JU_Juni'!D119</f>
        <v>204558</v>
      </c>
      <c r="D72" s="25"/>
      <c r="E72" s="24">
        <f t="shared" si="39"/>
        <v>3925393</v>
      </c>
      <c r="F72" s="52"/>
      <c r="G72" s="58">
        <v>31</v>
      </c>
      <c r="H72" s="23" t="s">
        <v>193</v>
      </c>
      <c r="I72" s="45">
        <v>102</v>
      </c>
      <c r="J72" s="49"/>
      <c r="K72" s="45">
        <v>2700000</v>
      </c>
      <c r="L72" s="57">
        <f>L71-K72</f>
        <v>4276627</v>
      </c>
      <c r="N72" s="53" t="s">
        <v>186</v>
      </c>
      <c r="O72" s="53" t="s">
        <v>187</v>
      </c>
      <c r="P72" s="53" t="s">
        <v>211</v>
      </c>
      <c r="Q72" s="53" t="s">
        <v>221</v>
      </c>
      <c r="R72" s="53" t="s">
        <v>190</v>
      </c>
      <c r="S72" s="53" t="s">
        <v>222</v>
      </c>
    </row>
    <row r="73" spans="1:19" ht="13.5" thickBot="1" x14ac:dyDescent="0.25">
      <c r="A73" s="54">
        <v>28</v>
      </c>
      <c r="B73" s="25"/>
      <c r="C73" s="23">
        <f>' JU_Juni'!D127</f>
        <v>298893</v>
      </c>
      <c r="D73" s="25"/>
      <c r="E73" s="24">
        <f t="shared" si="39"/>
        <v>4224286</v>
      </c>
      <c r="F73" s="52"/>
      <c r="G73" s="23"/>
      <c r="H73" s="23"/>
      <c r="I73" s="23"/>
      <c r="J73" s="23"/>
      <c r="K73" s="25"/>
      <c r="L73" s="25"/>
      <c r="N73" s="56">
        <v>30</v>
      </c>
      <c r="O73" s="44" t="s">
        <v>150</v>
      </c>
      <c r="P73" s="48">
        <v>311</v>
      </c>
      <c r="Q73" s="49">
        <f>JU_September!D81</f>
        <v>4206000</v>
      </c>
      <c r="R73" s="49"/>
      <c r="S73" s="57">
        <f>Q73</f>
        <v>4206000</v>
      </c>
    </row>
    <row r="74" spans="1:19" ht="13.5" thickBot="1" x14ac:dyDescent="0.25">
      <c r="A74" s="54">
        <v>29</v>
      </c>
      <c r="B74" s="25"/>
      <c r="C74" s="23">
        <f>' JU_Juni'!D133</f>
        <v>36741</v>
      </c>
      <c r="D74" s="25"/>
      <c r="E74" s="24">
        <f t="shared" si="39"/>
        <v>4261027</v>
      </c>
      <c r="F74" s="52"/>
      <c r="G74" s="27" t="s">
        <v>199</v>
      </c>
      <c r="H74" s="27"/>
      <c r="I74" s="27"/>
      <c r="J74" s="27"/>
      <c r="K74" s="6">
        <v>103</v>
      </c>
      <c r="L74" s="27"/>
    </row>
    <row r="75" spans="1:19" ht="12.75" x14ac:dyDescent="0.2">
      <c r="A75" s="58"/>
      <c r="B75" s="45"/>
      <c r="C75" s="45"/>
      <c r="D75" s="45">
        <f>' JU_Juni'!E136</f>
        <v>735028</v>
      </c>
      <c r="E75" s="37">
        <f>E74-D75</f>
        <v>3525999</v>
      </c>
      <c r="F75" s="52"/>
      <c r="G75" s="64" t="s">
        <v>186</v>
      </c>
      <c r="H75" s="64" t="s">
        <v>187</v>
      </c>
      <c r="I75" s="64" t="s">
        <v>211</v>
      </c>
      <c r="J75" s="64" t="s">
        <v>221</v>
      </c>
      <c r="K75" s="64" t="s">
        <v>190</v>
      </c>
      <c r="L75" s="53" t="s">
        <v>222</v>
      </c>
      <c r="N75" s="27" t="s">
        <v>224</v>
      </c>
      <c r="O75" s="27"/>
      <c r="P75" s="27"/>
      <c r="Q75" s="27"/>
      <c r="R75" s="6">
        <v>301</v>
      </c>
      <c r="S75" s="27"/>
    </row>
    <row r="76" spans="1:19" ht="12.75" x14ac:dyDescent="0.2">
      <c r="A76" s="23"/>
      <c r="B76" s="25"/>
      <c r="C76" s="25"/>
      <c r="D76" s="25"/>
      <c r="E76" s="25"/>
      <c r="F76" s="52"/>
      <c r="G76" s="65">
        <v>1</v>
      </c>
      <c r="H76" s="66" t="s">
        <v>199</v>
      </c>
      <c r="I76" s="66">
        <v>103</v>
      </c>
      <c r="J76" s="66">
        <v>1323850</v>
      </c>
      <c r="K76" s="66"/>
      <c r="L76" s="67">
        <f>J76</f>
        <v>1323850</v>
      </c>
      <c r="N76" s="53" t="s">
        <v>186</v>
      </c>
      <c r="O76" s="53" t="s">
        <v>187</v>
      </c>
      <c r="P76" s="53" t="s">
        <v>211</v>
      </c>
      <c r="Q76" s="53" t="s">
        <v>221</v>
      </c>
      <c r="R76" s="53" t="s">
        <v>190</v>
      </c>
      <c r="S76" s="53" t="s">
        <v>222</v>
      </c>
    </row>
    <row r="77" spans="1:19" ht="12.75" x14ac:dyDescent="0.2">
      <c r="A77" s="23" t="s">
        <v>225</v>
      </c>
      <c r="B77" s="25"/>
      <c r="C77" s="25"/>
      <c r="D77" s="25"/>
      <c r="E77" s="23">
        <v>103</v>
      </c>
      <c r="F77" s="52"/>
      <c r="G77" s="58">
        <v>8</v>
      </c>
      <c r="H77" s="45" t="s">
        <v>199</v>
      </c>
      <c r="I77" s="45">
        <v>103</v>
      </c>
      <c r="J77" s="45">
        <v>724000</v>
      </c>
      <c r="K77" s="49"/>
      <c r="L77" s="57">
        <f>L76+J77</f>
        <v>2047850</v>
      </c>
      <c r="N77" s="47">
        <v>1</v>
      </c>
      <c r="O77" s="1" t="s">
        <v>194</v>
      </c>
      <c r="P77" s="6">
        <v>301</v>
      </c>
      <c r="Q77" s="25"/>
      <c r="R77" s="25">
        <f>JU_September!E10</f>
        <v>32904685</v>
      </c>
      <c r="S77" s="55">
        <f>R77</f>
        <v>32904685</v>
      </c>
    </row>
    <row r="78" spans="1:19" ht="12.75" x14ac:dyDescent="0.2">
      <c r="A78" s="53" t="s">
        <v>186</v>
      </c>
      <c r="B78" s="53" t="s">
        <v>187</v>
      </c>
      <c r="C78" s="53" t="s">
        <v>221</v>
      </c>
      <c r="D78" s="53" t="s">
        <v>190</v>
      </c>
      <c r="E78" s="53" t="s">
        <v>222</v>
      </c>
      <c r="F78" s="52"/>
      <c r="G78" s="23"/>
      <c r="H78" s="23"/>
      <c r="I78" s="23"/>
      <c r="J78" s="25"/>
      <c r="K78" s="23"/>
      <c r="L78" s="25"/>
      <c r="N78" s="56">
        <v>2</v>
      </c>
      <c r="O78" s="44" t="s">
        <v>194</v>
      </c>
      <c r="P78" s="48">
        <v>301</v>
      </c>
      <c r="Q78" s="49"/>
      <c r="R78" s="49">
        <v>1684628</v>
      </c>
      <c r="S78" s="57">
        <f>S77+R78</f>
        <v>34589313</v>
      </c>
    </row>
    <row r="79" spans="1:19" ht="12.75" x14ac:dyDescent="0.2">
      <c r="A79" s="54">
        <v>6</v>
      </c>
      <c r="B79" s="23" t="s">
        <v>199</v>
      </c>
      <c r="C79" s="23">
        <f>' JU_Juni'!D26</f>
        <v>294000</v>
      </c>
      <c r="D79" s="25"/>
      <c r="E79" s="24">
        <f>C79</f>
        <v>294000</v>
      </c>
      <c r="F79" s="52"/>
      <c r="G79" s="27" t="s">
        <v>197</v>
      </c>
      <c r="H79" s="27"/>
      <c r="I79" s="27"/>
      <c r="J79" s="27"/>
      <c r="K79" s="6">
        <v>111</v>
      </c>
      <c r="L79" s="27"/>
    </row>
    <row r="80" spans="1:19" ht="12.75" x14ac:dyDescent="0.2">
      <c r="A80" s="58">
        <v>28</v>
      </c>
      <c r="B80" s="45"/>
      <c r="C80" s="45">
        <f>' JU_Juni'!D129</f>
        <v>1029850</v>
      </c>
      <c r="D80" s="45"/>
      <c r="E80" s="150">
        <f>E79+C80</f>
        <v>1323850</v>
      </c>
      <c r="F80" s="52"/>
      <c r="G80" s="53" t="s">
        <v>186</v>
      </c>
      <c r="H80" s="53" t="s">
        <v>187</v>
      </c>
      <c r="I80" s="53" t="s">
        <v>211</v>
      </c>
      <c r="J80" s="53" t="s">
        <v>221</v>
      </c>
      <c r="K80" s="53" t="s">
        <v>190</v>
      </c>
      <c r="L80" s="53" t="s">
        <v>222</v>
      </c>
      <c r="N80" s="27" t="s">
        <v>226</v>
      </c>
      <c r="O80" s="27"/>
      <c r="P80" s="27"/>
      <c r="Q80" s="27"/>
      <c r="R80" s="6">
        <v>401</v>
      </c>
      <c r="S80" s="27"/>
    </row>
    <row r="81" spans="1:19" ht="12.75" x14ac:dyDescent="0.2">
      <c r="A81" s="25"/>
      <c r="B81" s="25"/>
      <c r="C81" s="25"/>
      <c r="D81" s="25"/>
      <c r="E81" s="25"/>
      <c r="F81" s="52"/>
      <c r="G81" s="54">
        <v>1</v>
      </c>
      <c r="H81" s="23" t="s">
        <v>197</v>
      </c>
      <c r="I81" s="23">
        <v>111</v>
      </c>
      <c r="J81" s="23">
        <v>3670218</v>
      </c>
      <c r="K81" s="25"/>
      <c r="L81" s="55">
        <f>J81</f>
        <v>3670218</v>
      </c>
      <c r="N81" s="53" t="s">
        <v>186</v>
      </c>
      <c r="O81" s="53" t="s">
        <v>187</v>
      </c>
      <c r="P81" s="53" t="s">
        <v>211</v>
      </c>
      <c r="Q81" s="53" t="s">
        <v>221</v>
      </c>
      <c r="R81" s="53" t="s">
        <v>190</v>
      </c>
      <c r="S81" s="53" t="s">
        <v>222</v>
      </c>
    </row>
    <row r="82" spans="1:19" ht="12.75" x14ac:dyDescent="0.2">
      <c r="A82" s="151" t="s">
        <v>197</v>
      </c>
      <c r="B82" s="60"/>
      <c r="C82" s="60"/>
      <c r="D82" s="60"/>
      <c r="E82" s="60">
        <v>111</v>
      </c>
      <c r="F82" s="52"/>
      <c r="G82" s="54">
        <v>8</v>
      </c>
      <c r="H82" s="23" t="s">
        <v>197</v>
      </c>
      <c r="I82" s="23">
        <v>111</v>
      </c>
      <c r="J82" s="23">
        <v>50000</v>
      </c>
      <c r="K82" s="23"/>
      <c r="L82" s="55">
        <f t="shared" ref="L82:L94" si="40">L81+J82</f>
        <v>3720218</v>
      </c>
      <c r="N82" s="47">
        <v>3</v>
      </c>
      <c r="O82" s="1" t="s">
        <v>195</v>
      </c>
      <c r="P82" s="6">
        <v>401</v>
      </c>
      <c r="Q82" s="25"/>
      <c r="R82" s="25">
        <v>165381</v>
      </c>
      <c r="S82" s="55">
        <f>R82</f>
        <v>165381</v>
      </c>
    </row>
    <row r="83" spans="1:19" ht="12.75" x14ac:dyDescent="0.2">
      <c r="A83" s="69" t="s">
        <v>186</v>
      </c>
      <c r="B83" s="70" t="s">
        <v>187</v>
      </c>
      <c r="C83" s="70" t="s">
        <v>221</v>
      </c>
      <c r="D83" s="70" t="s">
        <v>190</v>
      </c>
      <c r="E83" s="71" t="s">
        <v>222</v>
      </c>
      <c r="F83" s="52"/>
      <c r="G83" s="54">
        <v>8</v>
      </c>
      <c r="H83" s="23" t="s">
        <v>197</v>
      </c>
      <c r="I83" s="23">
        <v>111</v>
      </c>
      <c r="J83" s="23">
        <v>156800</v>
      </c>
      <c r="K83" s="25"/>
      <c r="L83" s="55">
        <f t="shared" si="40"/>
        <v>3877018</v>
      </c>
      <c r="N83" s="47">
        <v>7</v>
      </c>
      <c r="O83" s="1" t="s">
        <v>195</v>
      </c>
      <c r="P83" s="6">
        <v>401</v>
      </c>
      <c r="Q83" s="25"/>
      <c r="R83" s="25">
        <v>760638</v>
      </c>
      <c r="S83" s="55">
        <f t="shared" ref="S83:S99" si="41">S82+R83</f>
        <v>926019</v>
      </c>
    </row>
    <row r="84" spans="1:19" ht="12.75" x14ac:dyDescent="0.2">
      <c r="A84" s="54">
        <v>1</v>
      </c>
      <c r="B84" s="23" t="s">
        <v>197</v>
      </c>
      <c r="C84" s="23">
        <f>' JU_Juni'!D12</f>
        <v>753890</v>
      </c>
      <c r="D84" s="25"/>
      <c r="E84" s="24">
        <f>C84</f>
        <v>753890</v>
      </c>
      <c r="F84" s="52"/>
      <c r="G84" s="54">
        <v>8</v>
      </c>
      <c r="H84" s="23" t="s">
        <v>197</v>
      </c>
      <c r="I84" s="23">
        <v>111</v>
      </c>
      <c r="J84" s="23">
        <v>1360970</v>
      </c>
      <c r="K84" s="23"/>
      <c r="L84" s="55">
        <f t="shared" si="40"/>
        <v>5237988</v>
      </c>
      <c r="N84" s="47">
        <v>7</v>
      </c>
      <c r="O84" s="1" t="s">
        <v>195</v>
      </c>
      <c r="P84" s="6">
        <v>401</v>
      </c>
      <c r="Q84" s="25"/>
      <c r="R84" s="25">
        <v>2602000</v>
      </c>
      <c r="S84" s="55">
        <f t="shared" si="41"/>
        <v>3528019</v>
      </c>
    </row>
    <row r="85" spans="1:19" ht="12.75" x14ac:dyDescent="0.2">
      <c r="A85" s="54"/>
      <c r="B85" s="25"/>
      <c r="C85" s="23">
        <f>' JU_Juni'!D22</f>
        <v>156800</v>
      </c>
      <c r="D85" s="25"/>
      <c r="E85" s="24">
        <f t="shared" ref="E85:E93" si="42">E84+C85</f>
        <v>910690</v>
      </c>
      <c r="F85" s="52"/>
      <c r="G85" s="54">
        <v>8</v>
      </c>
      <c r="H85" s="23" t="s">
        <v>197</v>
      </c>
      <c r="I85" s="23">
        <v>111</v>
      </c>
      <c r="J85" s="23">
        <v>211990</v>
      </c>
      <c r="K85" s="25"/>
      <c r="L85" s="55">
        <f t="shared" si="40"/>
        <v>5449978</v>
      </c>
      <c r="N85" s="47">
        <v>13</v>
      </c>
      <c r="O85" s="1" t="s">
        <v>195</v>
      </c>
      <c r="P85" s="6">
        <v>401</v>
      </c>
      <c r="Q85" s="25"/>
      <c r="R85" s="25">
        <v>878921</v>
      </c>
      <c r="S85" s="55">
        <f t="shared" si="41"/>
        <v>4406940</v>
      </c>
    </row>
    <row r="86" spans="1:19" ht="12.75" x14ac:dyDescent="0.2">
      <c r="A86" s="54"/>
      <c r="B86" s="25"/>
      <c r="C86" s="23">
        <f>' JU_Juni'!D42</f>
        <v>50000</v>
      </c>
      <c r="D86" s="25"/>
      <c r="E86" s="24">
        <f t="shared" si="42"/>
        <v>960690</v>
      </c>
      <c r="F86" s="52"/>
      <c r="G86" s="54">
        <v>9</v>
      </c>
      <c r="H86" s="23" t="s">
        <v>197</v>
      </c>
      <c r="I86" s="23">
        <v>111</v>
      </c>
      <c r="J86" s="23">
        <v>367500</v>
      </c>
      <c r="K86" s="23"/>
      <c r="L86" s="55">
        <f t="shared" si="40"/>
        <v>5817478</v>
      </c>
      <c r="N86" s="47">
        <v>13</v>
      </c>
      <c r="O86" s="1" t="s">
        <v>195</v>
      </c>
      <c r="P86" s="6">
        <v>401</v>
      </c>
      <c r="Q86" s="25"/>
      <c r="R86" s="25">
        <v>2686000</v>
      </c>
      <c r="S86" s="55">
        <f t="shared" si="41"/>
        <v>7092940</v>
      </c>
    </row>
    <row r="87" spans="1:19" ht="12.75" x14ac:dyDescent="0.2">
      <c r="A87" s="54"/>
      <c r="B87" s="25"/>
      <c r="C87" s="23">
        <f>' JU_Juni'!D52</f>
        <v>365500</v>
      </c>
      <c r="D87" s="25"/>
      <c r="E87" s="24">
        <f t="shared" si="42"/>
        <v>1326190</v>
      </c>
      <c r="F87" s="52"/>
      <c r="G87" s="54">
        <v>11</v>
      </c>
      <c r="H87" s="23" t="s">
        <v>197</v>
      </c>
      <c r="I87" s="23">
        <v>111</v>
      </c>
      <c r="J87" s="23">
        <v>10000</v>
      </c>
      <c r="K87" s="25"/>
      <c r="L87" s="55">
        <f t="shared" si="40"/>
        <v>5827478</v>
      </c>
      <c r="N87" s="47">
        <v>17</v>
      </c>
      <c r="O87" s="1" t="s">
        <v>195</v>
      </c>
      <c r="P87" s="6">
        <v>401</v>
      </c>
      <c r="Q87" s="25"/>
      <c r="R87" s="25">
        <v>870861</v>
      </c>
      <c r="S87" s="55">
        <f t="shared" si="41"/>
        <v>7963801</v>
      </c>
    </row>
    <row r="88" spans="1:19" ht="12.75" x14ac:dyDescent="0.2">
      <c r="A88" s="54"/>
      <c r="B88" s="25"/>
      <c r="C88" s="23">
        <f>' JU_Juni'!D66</f>
        <v>50000</v>
      </c>
      <c r="D88" s="25"/>
      <c r="E88" s="24">
        <f t="shared" si="42"/>
        <v>1376190</v>
      </c>
      <c r="F88" s="52"/>
      <c r="G88" s="54">
        <v>13</v>
      </c>
      <c r="H88" s="23" t="s">
        <v>197</v>
      </c>
      <c r="I88" s="23">
        <v>111</v>
      </c>
      <c r="J88" s="23">
        <v>186500</v>
      </c>
      <c r="K88" s="23"/>
      <c r="L88" s="55">
        <f t="shared" si="40"/>
        <v>6013978</v>
      </c>
      <c r="N88" s="47">
        <v>20</v>
      </c>
      <c r="O88" s="1" t="s">
        <v>195</v>
      </c>
      <c r="P88" s="6">
        <v>401</v>
      </c>
      <c r="Q88" s="25"/>
      <c r="R88" s="25">
        <v>774540</v>
      </c>
      <c r="S88" s="55">
        <f t="shared" si="41"/>
        <v>8738341</v>
      </c>
    </row>
    <row r="89" spans="1:19" ht="12.75" x14ac:dyDescent="0.2">
      <c r="A89" s="54"/>
      <c r="B89" s="25"/>
      <c r="C89" s="23">
        <f>' JU_Juni'!D77</f>
        <v>747500</v>
      </c>
      <c r="D89" s="25"/>
      <c r="E89" s="24">
        <f t="shared" si="42"/>
        <v>2123690</v>
      </c>
      <c r="F89" s="52"/>
      <c r="G89" s="54">
        <v>16</v>
      </c>
      <c r="H89" s="23" t="s">
        <v>197</v>
      </c>
      <c r="I89" s="23">
        <v>111</v>
      </c>
      <c r="J89" s="23">
        <v>310300</v>
      </c>
      <c r="K89" s="25"/>
      <c r="L89" s="55">
        <f t="shared" si="40"/>
        <v>6324278</v>
      </c>
      <c r="N89" s="47">
        <v>20</v>
      </c>
      <c r="O89" s="1" t="s">
        <v>195</v>
      </c>
      <c r="P89" s="6">
        <v>401</v>
      </c>
      <c r="Q89" s="25"/>
      <c r="R89" s="25">
        <v>420000</v>
      </c>
      <c r="S89" s="55">
        <f t="shared" si="41"/>
        <v>9158341</v>
      </c>
    </row>
    <row r="90" spans="1:19" ht="12.75" x14ac:dyDescent="0.2">
      <c r="A90" s="54"/>
      <c r="B90" s="25"/>
      <c r="C90" s="23">
        <f>' JU_Juni'!D87</f>
        <v>361500</v>
      </c>
      <c r="D90" s="25"/>
      <c r="E90" s="24">
        <f t="shared" si="42"/>
        <v>2485190</v>
      </c>
      <c r="F90" s="52"/>
      <c r="G90" s="54">
        <v>16</v>
      </c>
      <c r="H90" s="23" t="s">
        <v>197</v>
      </c>
      <c r="I90" s="23">
        <v>111</v>
      </c>
      <c r="J90" s="23">
        <v>706500</v>
      </c>
      <c r="K90" s="23"/>
      <c r="L90" s="55">
        <f t="shared" si="40"/>
        <v>7030778</v>
      </c>
      <c r="N90" s="47">
        <v>21</v>
      </c>
      <c r="O90" s="1" t="s">
        <v>195</v>
      </c>
      <c r="P90" s="6">
        <v>401</v>
      </c>
      <c r="Q90" s="25"/>
      <c r="R90" s="25">
        <v>133062</v>
      </c>
      <c r="S90" s="55">
        <f t="shared" si="41"/>
        <v>9291403</v>
      </c>
    </row>
    <row r="91" spans="1:19" ht="12.75" x14ac:dyDescent="0.2">
      <c r="A91" s="54"/>
      <c r="B91" s="25"/>
      <c r="C91" s="23">
        <f>' JU_Juni'!D107</f>
        <v>50000</v>
      </c>
      <c r="D91" s="25"/>
      <c r="E91" s="24">
        <f t="shared" si="42"/>
        <v>2535190</v>
      </c>
      <c r="F91" s="52"/>
      <c r="G91" s="54">
        <v>22</v>
      </c>
      <c r="H91" s="23" t="s">
        <v>197</v>
      </c>
      <c r="I91" s="23">
        <v>111</v>
      </c>
      <c r="J91" s="23">
        <v>384390</v>
      </c>
      <c r="K91" s="25"/>
      <c r="L91" s="55">
        <f t="shared" si="40"/>
        <v>7415168</v>
      </c>
      <c r="N91" s="47">
        <v>21</v>
      </c>
      <c r="O91" s="1" t="s">
        <v>195</v>
      </c>
      <c r="P91" s="6">
        <v>401</v>
      </c>
      <c r="Q91" s="25"/>
      <c r="R91" s="25">
        <v>3145000</v>
      </c>
      <c r="S91" s="55">
        <f t="shared" si="41"/>
        <v>12436403</v>
      </c>
    </row>
    <row r="92" spans="1:19" ht="12.75" x14ac:dyDescent="0.2">
      <c r="A92" s="54"/>
      <c r="B92" s="23"/>
      <c r="C92" s="23">
        <f>' JU_Juni'!D135</f>
        <v>735028</v>
      </c>
      <c r="D92" s="25"/>
      <c r="E92" s="24">
        <f t="shared" si="42"/>
        <v>3270218</v>
      </c>
      <c r="F92" s="52"/>
      <c r="G92" s="54">
        <v>26</v>
      </c>
      <c r="H92" s="23" t="s">
        <v>197</v>
      </c>
      <c r="I92" s="23">
        <v>111</v>
      </c>
      <c r="J92" s="23">
        <v>268590</v>
      </c>
      <c r="K92" s="23"/>
      <c r="L92" s="55">
        <f t="shared" si="40"/>
        <v>7683758</v>
      </c>
      <c r="N92" s="47">
        <v>24</v>
      </c>
      <c r="O92" s="1" t="s">
        <v>195</v>
      </c>
      <c r="P92" s="6">
        <v>401</v>
      </c>
      <c r="Q92" s="25"/>
      <c r="R92" s="25">
        <v>122139</v>
      </c>
      <c r="S92" s="55">
        <f t="shared" si="41"/>
        <v>12558542</v>
      </c>
    </row>
    <row r="93" spans="1:19" ht="12.75" x14ac:dyDescent="0.2">
      <c r="A93" s="58"/>
      <c r="B93" s="45"/>
      <c r="C93" s="45">
        <f>' JU_Juni'!D139</f>
        <v>400000</v>
      </c>
      <c r="D93" s="45"/>
      <c r="E93" s="68">
        <f t="shared" si="42"/>
        <v>3670218</v>
      </c>
      <c r="F93" s="52"/>
      <c r="G93" s="54">
        <v>29</v>
      </c>
      <c r="H93" s="23" t="s">
        <v>197</v>
      </c>
      <c r="I93" s="23">
        <v>111</v>
      </c>
      <c r="J93" s="23">
        <v>524300</v>
      </c>
      <c r="K93" s="25"/>
      <c r="L93" s="55">
        <f t="shared" si="40"/>
        <v>8208058</v>
      </c>
      <c r="N93" s="47">
        <v>25</v>
      </c>
      <c r="O93" s="1" t="s">
        <v>195</v>
      </c>
      <c r="P93" s="6">
        <v>401</v>
      </c>
      <c r="Q93" s="25"/>
      <c r="R93" s="25">
        <v>1653000</v>
      </c>
      <c r="S93" s="55">
        <f t="shared" si="41"/>
        <v>14211542</v>
      </c>
    </row>
    <row r="94" spans="1:19" ht="12.75" x14ac:dyDescent="0.2">
      <c r="A94" s="25"/>
      <c r="B94" s="25"/>
      <c r="C94" s="25"/>
      <c r="D94" s="25"/>
      <c r="E94" s="25"/>
      <c r="F94" s="52"/>
      <c r="G94" s="58">
        <v>29</v>
      </c>
      <c r="H94" s="45" t="s">
        <v>197</v>
      </c>
      <c r="I94" s="45">
        <v>111</v>
      </c>
      <c r="J94" s="45">
        <v>310000</v>
      </c>
      <c r="K94" s="45"/>
      <c r="L94" s="57">
        <f t="shared" si="40"/>
        <v>8518058</v>
      </c>
      <c r="N94" s="47">
        <v>26</v>
      </c>
      <c r="O94" s="1" t="s">
        <v>195</v>
      </c>
      <c r="P94" s="6">
        <v>401</v>
      </c>
      <c r="Q94" s="25"/>
      <c r="R94" s="25">
        <v>580000</v>
      </c>
      <c r="S94" s="55">
        <f t="shared" si="41"/>
        <v>14791542</v>
      </c>
    </row>
    <row r="95" spans="1:19" ht="12.75" x14ac:dyDescent="0.2">
      <c r="A95" s="151" t="s">
        <v>150</v>
      </c>
      <c r="B95" s="60"/>
      <c r="C95" s="60"/>
      <c r="D95" s="60"/>
      <c r="E95" s="60">
        <v>311</v>
      </c>
      <c r="F95" s="52"/>
      <c r="G95" s="23"/>
      <c r="H95" s="23"/>
      <c r="I95" s="23"/>
      <c r="J95" s="23"/>
      <c r="K95" s="25"/>
      <c r="L95" s="25"/>
      <c r="N95" s="47">
        <v>27</v>
      </c>
      <c r="O95" s="1" t="s">
        <v>195</v>
      </c>
      <c r="P95" s="6">
        <v>401</v>
      </c>
      <c r="Q95" s="25"/>
      <c r="R95" s="25">
        <v>718939</v>
      </c>
      <c r="S95" s="55">
        <f t="shared" si="41"/>
        <v>15510481</v>
      </c>
    </row>
    <row r="96" spans="1:19" ht="12.75" x14ac:dyDescent="0.2">
      <c r="A96" s="69" t="s">
        <v>186</v>
      </c>
      <c r="B96" s="70" t="s">
        <v>187</v>
      </c>
      <c r="C96" s="70" t="s">
        <v>221</v>
      </c>
      <c r="D96" s="70" t="s">
        <v>190</v>
      </c>
      <c r="E96" s="71" t="s">
        <v>222</v>
      </c>
      <c r="F96" s="52"/>
      <c r="G96" s="27" t="s">
        <v>150</v>
      </c>
      <c r="H96" s="27"/>
      <c r="I96" s="27"/>
      <c r="J96" s="27"/>
      <c r="K96" s="6">
        <v>311</v>
      </c>
      <c r="L96" s="27"/>
      <c r="N96" s="47">
        <v>27</v>
      </c>
      <c r="O96" s="1" t="s">
        <v>195</v>
      </c>
      <c r="P96" s="6">
        <v>401</v>
      </c>
      <c r="Q96" s="25"/>
      <c r="R96" s="25">
        <v>373000</v>
      </c>
      <c r="S96" s="55">
        <f t="shared" si="41"/>
        <v>15883481</v>
      </c>
    </row>
    <row r="97" spans="1:19" ht="12.75" x14ac:dyDescent="0.2">
      <c r="A97" s="54">
        <v>19</v>
      </c>
      <c r="B97" s="23" t="s">
        <v>150</v>
      </c>
      <c r="C97" s="23">
        <f>' JU_Juni'!D85</f>
        <v>1180000</v>
      </c>
      <c r="D97" s="25"/>
      <c r="E97" s="24">
        <f>C97</f>
        <v>1180000</v>
      </c>
      <c r="F97" s="52"/>
      <c r="G97" s="53" t="s">
        <v>186</v>
      </c>
      <c r="H97" s="53" t="s">
        <v>187</v>
      </c>
      <c r="I97" s="53" t="s">
        <v>211</v>
      </c>
      <c r="J97" s="53" t="s">
        <v>221</v>
      </c>
      <c r="K97" s="53" t="s">
        <v>190</v>
      </c>
      <c r="L97" s="53" t="s">
        <v>222</v>
      </c>
      <c r="N97" s="47">
        <v>30</v>
      </c>
      <c r="O97" s="1" t="s">
        <v>195</v>
      </c>
      <c r="P97" s="6">
        <v>401</v>
      </c>
      <c r="Q97" s="25"/>
      <c r="R97" s="25">
        <v>406000</v>
      </c>
      <c r="S97" s="55">
        <f t="shared" si="41"/>
        <v>16289481</v>
      </c>
    </row>
    <row r="98" spans="1:19" ht="12.75" x14ac:dyDescent="0.2">
      <c r="A98" s="54">
        <v>25</v>
      </c>
      <c r="B98" s="25"/>
      <c r="C98" s="23">
        <f>' JU_Juni'!D117</f>
        <v>500000</v>
      </c>
      <c r="D98" s="25"/>
      <c r="E98" s="24">
        <f t="shared" ref="E98:E99" si="43">E97+C98</f>
        <v>1680000</v>
      </c>
      <c r="F98" s="52"/>
      <c r="G98" s="72">
        <v>31</v>
      </c>
      <c r="H98" s="73" t="s">
        <v>150</v>
      </c>
      <c r="I98" s="73">
        <v>311</v>
      </c>
      <c r="J98" s="73">
        <f>JU_Agustus!D131</f>
        <v>5630000</v>
      </c>
      <c r="K98" s="50"/>
      <c r="L98" s="74">
        <f>J98</f>
        <v>5630000</v>
      </c>
      <c r="N98" s="47">
        <v>30</v>
      </c>
      <c r="O98" s="1" t="s">
        <v>195</v>
      </c>
      <c r="P98" s="6">
        <v>401</v>
      </c>
      <c r="Q98" s="25"/>
      <c r="R98" s="25">
        <v>755048</v>
      </c>
      <c r="S98" s="55">
        <f t="shared" si="41"/>
        <v>17044529</v>
      </c>
    </row>
    <row r="99" spans="1:19" ht="12.75" x14ac:dyDescent="0.2">
      <c r="A99" s="58">
        <v>30</v>
      </c>
      <c r="B99" s="45"/>
      <c r="C99" s="45">
        <f>' JU_Juni'!D143</f>
        <v>495000</v>
      </c>
      <c r="D99" s="45"/>
      <c r="E99" s="150">
        <f t="shared" si="43"/>
        <v>2175000</v>
      </c>
      <c r="F99" s="52"/>
      <c r="G99" s="23"/>
      <c r="H99" s="23"/>
      <c r="I99" s="23"/>
      <c r="J99" s="23"/>
      <c r="K99" s="25"/>
      <c r="L99" s="25"/>
      <c r="N99" s="56">
        <v>30</v>
      </c>
      <c r="O99" s="44" t="s">
        <v>195</v>
      </c>
      <c r="P99" s="48">
        <v>401</v>
      </c>
      <c r="Q99" s="49"/>
      <c r="R99" s="49">
        <v>234348</v>
      </c>
      <c r="S99" s="63">
        <f t="shared" si="41"/>
        <v>17278877</v>
      </c>
    </row>
    <row r="100" spans="1:19" ht="12.75" x14ac:dyDescent="0.2">
      <c r="A100" s="60"/>
      <c r="B100" s="60"/>
      <c r="C100" s="60"/>
      <c r="D100" s="60"/>
      <c r="E100" s="60"/>
      <c r="F100" s="52"/>
      <c r="G100" s="27" t="s">
        <v>224</v>
      </c>
      <c r="H100" s="27"/>
      <c r="I100" s="27"/>
      <c r="J100" s="27"/>
      <c r="K100" s="6">
        <v>301</v>
      </c>
      <c r="L100" s="27"/>
    </row>
    <row r="101" spans="1:19" ht="12.75" x14ac:dyDescent="0.2">
      <c r="A101" s="151" t="s">
        <v>224</v>
      </c>
      <c r="B101" s="60"/>
      <c r="C101" s="60"/>
      <c r="D101" s="60"/>
      <c r="E101" s="60">
        <v>301</v>
      </c>
      <c r="F101" s="52"/>
      <c r="G101" s="53" t="s">
        <v>186</v>
      </c>
      <c r="H101" s="53" t="s">
        <v>187</v>
      </c>
      <c r="I101" s="53" t="s">
        <v>211</v>
      </c>
      <c r="J101" s="53" t="s">
        <v>221</v>
      </c>
      <c r="K101" s="53" t="s">
        <v>190</v>
      </c>
      <c r="L101" s="53" t="s">
        <v>222</v>
      </c>
      <c r="N101" s="127" t="s">
        <v>205</v>
      </c>
      <c r="O101" s="128"/>
      <c r="P101" s="27"/>
      <c r="Q101" s="27"/>
      <c r="R101" s="6">
        <v>501</v>
      </c>
      <c r="S101" s="27"/>
    </row>
    <row r="102" spans="1:19" ht="12.75" x14ac:dyDescent="0.2">
      <c r="A102" s="69" t="s">
        <v>186</v>
      </c>
      <c r="B102" s="70" t="s">
        <v>187</v>
      </c>
      <c r="C102" s="70" t="s">
        <v>221</v>
      </c>
      <c r="D102" s="70" t="s">
        <v>190</v>
      </c>
      <c r="E102" s="71" t="s">
        <v>222</v>
      </c>
      <c r="F102" s="52"/>
      <c r="G102" s="65">
        <v>1</v>
      </c>
      <c r="H102" s="66" t="s">
        <v>194</v>
      </c>
      <c r="I102" s="66">
        <v>301</v>
      </c>
      <c r="J102" s="66"/>
      <c r="K102" s="66">
        <v>20019217</v>
      </c>
      <c r="L102" s="67">
        <f>K102</f>
        <v>20019217</v>
      </c>
      <c r="N102" s="53" t="s">
        <v>186</v>
      </c>
      <c r="O102" s="53" t="s">
        <v>187</v>
      </c>
      <c r="P102" s="53" t="s">
        <v>211</v>
      </c>
      <c r="Q102" s="53" t="s">
        <v>221</v>
      </c>
      <c r="R102" s="53" t="s">
        <v>190</v>
      </c>
      <c r="S102" s="53" t="s">
        <v>222</v>
      </c>
    </row>
    <row r="103" spans="1:19" ht="12.75" x14ac:dyDescent="0.2">
      <c r="A103" s="58"/>
      <c r="B103" s="45" t="s">
        <v>227</v>
      </c>
      <c r="C103" s="45"/>
      <c r="D103" s="45">
        <f>' JU_Juni'!E7</f>
        <v>1654025</v>
      </c>
      <c r="E103" s="68"/>
      <c r="F103" s="52"/>
      <c r="G103" s="54">
        <v>2</v>
      </c>
      <c r="H103" s="23" t="s">
        <v>194</v>
      </c>
      <c r="I103" s="23">
        <v>301</v>
      </c>
      <c r="J103" s="25"/>
      <c r="K103" s="23">
        <v>1491514</v>
      </c>
      <c r="L103" s="55">
        <f t="shared" ref="L103:L104" si="44">L102+K103</f>
        <v>21510731</v>
      </c>
      <c r="N103" s="47">
        <v>5</v>
      </c>
      <c r="O103" s="1" t="s">
        <v>205</v>
      </c>
      <c r="P103" s="6">
        <v>501</v>
      </c>
      <c r="Q103" s="25">
        <v>106500</v>
      </c>
      <c r="R103" s="25"/>
      <c r="S103" s="55">
        <f>Q103</f>
        <v>106500</v>
      </c>
    </row>
    <row r="104" spans="1:19" ht="12.75" x14ac:dyDescent="0.2">
      <c r="A104" s="60"/>
      <c r="B104" s="60"/>
      <c r="C104" s="60"/>
      <c r="D104" s="60"/>
      <c r="E104" s="60"/>
      <c r="F104" s="52"/>
      <c r="G104" s="58">
        <v>31</v>
      </c>
      <c r="H104" s="45" t="s">
        <v>194</v>
      </c>
      <c r="I104" s="45">
        <v>301</v>
      </c>
      <c r="J104" s="45"/>
      <c r="K104" s="45">
        <v>5630000</v>
      </c>
      <c r="L104" s="57">
        <f t="shared" si="44"/>
        <v>27140731</v>
      </c>
      <c r="N104" s="47">
        <v>19</v>
      </c>
      <c r="O104" s="1" t="s">
        <v>205</v>
      </c>
      <c r="P104" s="6">
        <v>501</v>
      </c>
      <c r="Q104" s="25">
        <v>100000</v>
      </c>
      <c r="R104" s="25"/>
      <c r="S104" s="55">
        <f t="shared" ref="S104:S105" si="45">S103+Q104</f>
        <v>206500</v>
      </c>
    </row>
    <row r="105" spans="1:19" ht="12.75" x14ac:dyDescent="0.2">
      <c r="A105" s="152" t="s">
        <v>228</v>
      </c>
      <c r="B105" s="45"/>
      <c r="C105" s="45"/>
      <c r="D105" s="45"/>
      <c r="E105" s="45">
        <v>302</v>
      </c>
      <c r="F105" s="52"/>
      <c r="G105" s="23"/>
      <c r="H105" s="23"/>
      <c r="I105" s="23"/>
      <c r="J105" s="23"/>
      <c r="K105" s="25"/>
      <c r="L105" s="25"/>
      <c r="N105" s="56">
        <v>26</v>
      </c>
      <c r="O105" s="44" t="s">
        <v>205</v>
      </c>
      <c r="P105" s="48">
        <v>501</v>
      </c>
      <c r="Q105" s="49">
        <v>150000</v>
      </c>
      <c r="R105" s="49"/>
      <c r="S105" s="57">
        <f t="shared" si="45"/>
        <v>356500</v>
      </c>
    </row>
    <row r="106" spans="1:19" ht="12.75" x14ac:dyDescent="0.2">
      <c r="A106" s="69" t="s">
        <v>186</v>
      </c>
      <c r="B106" s="70" t="s">
        <v>187</v>
      </c>
      <c r="C106" s="70" t="s">
        <v>221</v>
      </c>
      <c r="D106" s="70" t="s">
        <v>190</v>
      </c>
      <c r="E106" s="71" t="s">
        <v>222</v>
      </c>
      <c r="F106" s="52"/>
      <c r="G106" s="27" t="s">
        <v>226</v>
      </c>
      <c r="H106" s="27"/>
      <c r="I106" s="27"/>
      <c r="J106" s="27"/>
      <c r="K106" s="6">
        <v>401</v>
      </c>
      <c r="L106" s="27"/>
    </row>
    <row r="107" spans="1:19" ht="12.75" x14ac:dyDescent="0.2">
      <c r="A107" s="54"/>
      <c r="B107" s="23" t="s">
        <v>228</v>
      </c>
      <c r="C107" s="25"/>
      <c r="D107" s="23">
        <f>' JU_Juni'!E86</f>
        <v>1180000</v>
      </c>
      <c r="E107" s="28">
        <f>D107</f>
        <v>1180000</v>
      </c>
      <c r="F107" s="52"/>
      <c r="G107" s="53" t="s">
        <v>186</v>
      </c>
      <c r="H107" s="53" t="s">
        <v>187</v>
      </c>
      <c r="I107" s="53" t="s">
        <v>211</v>
      </c>
      <c r="J107" s="53" t="s">
        <v>221</v>
      </c>
      <c r="K107" s="53" t="s">
        <v>190</v>
      </c>
      <c r="L107" s="53" t="s">
        <v>222</v>
      </c>
      <c r="N107" s="127" t="s">
        <v>213</v>
      </c>
      <c r="O107" s="128"/>
      <c r="P107" s="27"/>
      <c r="Q107" s="27"/>
      <c r="R107" s="6">
        <v>502</v>
      </c>
      <c r="S107" s="27"/>
    </row>
    <row r="108" spans="1:19" ht="12.75" x14ac:dyDescent="0.2">
      <c r="A108" s="54"/>
      <c r="B108" s="25"/>
      <c r="C108" s="25"/>
      <c r="D108" s="23">
        <f>' JU_Juni'!E118</f>
        <v>500000</v>
      </c>
      <c r="E108" s="24">
        <f t="shared" ref="E108:E109" si="46">E107+D108</f>
        <v>1680000</v>
      </c>
      <c r="F108" s="52"/>
      <c r="G108" s="54">
        <v>2</v>
      </c>
      <c r="H108" s="23" t="s">
        <v>195</v>
      </c>
      <c r="I108" s="23">
        <v>401</v>
      </c>
      <c r="J108" s="25"/>
      <c r="K108" s="23">
        <v>646443</v>
      </c>
      <c r="L108" s="55">
        <f>K108</f>
        <v>646443</v>
      </c>
      <c r="N108" s="53" t="s">
        <v>186</v>
      </c>
      <c r="O108" s="53" t="s">
        <v>187</v>
      </c>
      <c r="P108" s="53" t="s">
        <v>211</v>
      </c>
      <c r="Q108" s="53" t="s">
        <v>221</v>
      </c>
      <c r="R108" s="53" t="s">
        <v>190</v>
      </c>
      <c r="S108" s="53" t="s">
        <v>222</v>
      </c>
    </row>
    <row r="109" spans="1:19" ht="12.75" x14ac:dyDescent="0.2">
      <c r="A109" s="58"/>
      <c r="B109" s="45"/>
      <c r="C109" s="45"/>
      <c r="D109" s="45">
        <f>' JU_Juni'!E144</f>
        <v>495000</v>
      </c>
      <c r="E109" s="68">
        <f t="shared" si="46"/>
        <v>2175000</v>
      </c>
      <c r="F109" s="52"/>
      <c r="G109" s="54">
        <v>2</v>
      </c>
      <c r="H109" s="23" t="s">
        <v>195</v>
      </c>
      <c r="I109" s="23">
        <v>401</v>
      </c>
      <c r="J109" s="25"/>
      <c r="K109" s="23">
        <v>28600</v>
      </c>
      <c r="L109" s="55">
        <f t="shared" ref="L109:L145" si="47">L108+K109</f>
        <v>675043</v>
      </c>
      <c r="N109" s="56">
        <v>21</v>
      </c>
      <c r="O109" s="44" t="s">
        <v>213</v>
      </c>
      <c r="P109" s="48">
        <v>502</v>
      </c>
      <c r="Q109" s="49">
        <f>JU_September!D50</f>
        <v>39000</v>
      </c>
      <c r="R109" s="49"/>
      <c r="S109" s="57">
        <f>Q109</f>
        <v>39000</v>
      </c>
    </row>
    <row r="110" spans="1:19" ht="12.75" x14ac:dyDescent="0.2">
      <c r="A110" s="60"/>
      <c r="B110" s="60"/>
      <c r="C110" s="60"/>
      <c r="D110" s="60"/>
      <c r="E110" s="60"/>
      <c r="F110" s="52"/>
      <c r="G110" s="54">
        <v>3</v>
      </c>
      <c r="H110" s="23" t="s">
        <v>195</v>
      </c>
      <c r="I110" s="23">
        <v>401</v>
      </c>
      <c r="J110" s="25"/>
      <c r="K110" s="23">
        <v>43692</v>
      </c>
      <c r="L110" s="55">
        <f t="shared" si="47"/>
        <v>718735</v>
      </c>
    </row>
    <row r="111" spans="1:19" ht="12.75" x14ac:dyDescent="0.2">
      <c r="A111" s="75" t="s">
        <v>226</v>
      </c>
      <c r="B111" s="45"/>
      <c r="C111" s="45"/>
      <c r="D111" s="45"/>
      <c r="E111" s="23">
        <v>401</v>
      </c>
      <c r="F111" s="52"/>
      <c r="G111" s="54">
        <v>4</v>
      </c>
      <c r="H111" s="23" t="s">
        <v>195</v>
      </c>
      <c r="I111" s="23">
        <v>401</v>
      </c>
      <c r="J111" s="25"/>
      <c r="K111" s="23">
        <v>461000</v>
      </c>
      <c r="L111" s="55">
        <f t="shared" si="47"/>
        <v>1179735</v>
      </c>
      <c r="N111" s="127" t="s">
        <v>212</v>
      </c>
      <c r="O111" s="128"/>
      <c r="P111" s="27"/>
      <c r="Q111" s="27"/>
      <c r="R111" s="6">
        <v>503</v>
      </c>
      <c r="S111" s="27"/>
    </row>
    <row r="112" spans="1:19" ht="12.75" x14ac:dyDescent="0.2">
      <c r="A112" s="69" t="s">
        <v>186</v>
      </c>
      <c r="B112" s="70" t="s">
        <v>187</v>
      </c>
      <c r="C112" s="70" t="s">
        <v>221</v>
      </c>
      <c r="D112" s="70" t="s">
        <v>190</v>
      </c>
      <c r="E112" s="71" t="s">
        <v>222</v>
      </c>
      <c r="F112" s="52"/>
      <c r="G112" s="54">
        <v>4</v>
      </c>
      <c r="H112" s="23" t="s">
        <v>195</v>
      </c>
      <c r="I112" s="23">
        <v>401</v>
      </c>
      <c r="J112" s="25"/>
      <c r="K112" s="23">
        <v>283000</v>
      </c>
      <c r="L112" s="55">
        <f t="shared" si="47"/>
        <v>1462735</v>
      </c>
      <c r="N112" s="53" t="s">
        <v>186</v>
      </c>
      <c r="O112" s="53" t="s">
        <v>187</v>
      </c>
      <c r="P112" s="53" t="s">
        <v>211</v>
      </c>
      <c r="Q112" s="53" t="s">
        <v>221</v>
      </c>
      <c r="R112" s="53" t="s">
        <v>190</v>
      </c>
      <c r="S112" s="53" t="s">
        <v>222</v>
      </c>
    </row>
    <row r="113" spans="1:19" ht="12.75" x14ac:dyDescent="0.2">
      <c r="A113" s="54">
        <v>1</v>
      </c>
      <c r="B113" s="23" t="s">
        <v>226</v>
      </c>
      <c r="C113" s="25"/>
      <c r="D113" s="23">
        <f>' JU_Juni'!E9</f>
        <v>318000</v>
      </c>
      <c r="E113" s="24">
        <f>D113</f>
        <v>318000</v>
      </c>
      <c r="F113" s="52"/>
      <c r="G113" s="54">
        <v>4</v>
      </c>
      <c r="H113" s="23" t="s">
        <v>195</v>
      </c>
      <c r="I113" s="23">
        <v>401</v>
      </c>
      <c r="J113" s="25"/>
      <c r="K113" s="23">
        <v>315000</v>
      </c>
      <c r="L113" s="55">
        <f t="shared" si="47"/>
        <v>1777735</v>
      </c>
      <c r="N113" s="47">
        <v>28</v>
      </c>
      <c r="O113" s="1" t="s">
        <v>212</v>
      </c>
      <c r="P113" s="6">
        <v>503</v>
      </c>
      <c r="Q113" s="25">
        <v>1550000</v>
      </c>
      <c r="R113" s="6"/>
      <c r="S113" s="55">
        <f>Q113</f>
        <v>1550000</v>
      </c>
    </row>
    <row r="114" spans="1:19" ht="12.75" x14ac:dyDescent="0.2">
      <c r="A114" s="54"/>
      <c r="B114" s="25"/>
      <c r="C114" s="25"/>
      <c r="D114" s="23">
        <f>' JU_Juni'!E11</f>
        <v>283000</v>
      </c>
      <c r="E114" s="24">
        <f t="shared" ref="E114:E159" si="48">E113+D114</f>
        <v>601000</v>
      </c>
      <c r="F114" s="52"/>
      <c r="G114" s="54">
        <v>4</v>
      </c>
      <c r="H114" s="23" t="s">
        <v>195</v>
      </c>
      <c r="I114" s="23">
        <v>401</v>
      </c>
      <c r="J114" s="25"/>
      <c r="K114" s="23">
        <v>240306</v>
      </c>
      <c r="L114" s="55">
        <f t="shared" si="47"/>
        <v>2018041</v>
      </c>
      <c r="N114" s="56">
        <v>30</v>
      </c>
      <c r="O114" s="44" t="s">
        <v>212</v>
      </c>
      <c r="P114" s="48">
        <v>503</v>
      </c>
      <c r="Q114" s="49">
        <v>1100000</v>
      </c>
      <c r="R114" s="48"/>
      <c r="S114" s="57">
        <f>S113+Q114</f>
        <v>2650000</v>
      </c>
    </row>
    <row r="115" spans="1:19" ht="12.75" x14ac:dyDescent="0.2">
      <c r="A115" s="54">
        <v>2</v>
      </c>
      <c r="B115" s="25"/>
      <c r="C115" s="25"/>
      <c r="D115" s="23">
        <f>' JU_Juni'!E15</f>
        <v>325704</v>
      </c>
      <c r="E115" s="24">
        <f t="shared" si="48"/>
        <v>926704</v>
      </c>
      <c r="F115" s="52"/>
      <c r="G115" s="54">
        <v>4</v>
      </c>
      <c r="H115" s="23" t="s">
        <v>195</v>
      </c>
      <c r="I115" s="23">
        <v>401</v>
      </c>
      <c r="J115" s="25"/>
      <c r="K115" s="23">
        <v>189000</v>
      </c>
      <c r="L115" s="55">
        <f t="shared" si="47"/>
        <v>2207041</v>
      </c>
    </row>
    <row r="116" spans="1:19" ht="12.75" x14ac:dyDescent="0.2">
      <c r="A116" s="54"/>
      <c r="B116" s="25"/>
      <c r="C116" s="25"/>
      <c r="D116" s="23">
        <f>' JU_Juni'!E17</f>
        <v>349000</v>
      </c>
      <c r="E116" s="24">
        <f t="shared" si="48"/>
        <v>1275704</v>
      </c>
      <c r="F116" s="52"/>
      <c r="G116" s="54">
        <v>5</v>
      </c>
      <c r="H116" s="23" t="s">
        <v>195</v>
      </c>
      <c r="I116" s="23">
        <v>401</v>
      </c>
      <c r="J116" s="25"/>
      <c r="K116" s="23">
        <v>105000</v>
      </c>
      <c r="L116" s="55">
        <f t="shared" si="47"/>
        <v>2312041</v>
      </c>
    </row>
    <row r="117" spans="1:19" ht="12.75" x14ac:dyDescent="0.2">
      <c r="A117" s="54"/>
      <c r="B117" s="25"/>
      <c r="C117" s="25"/>
      <c r="D117" s="23">
        <f>' JU_Juni'!E19</f>
        <v>356000</v>
      </c>
      <c r="E117" s="24">
        <f t="shared" si="48"/>
        <v>1631704</v>
      </c>
      <c r="F117" s="52"/>
      <c r="G117" s="54">
        <v>5</v>
      </c>
      <c r="H117" s="23" t="s">
        <v>195</v>
      </c>
      <c r="I117" s="23">
        <v>401</v>
      </c>
      <c r="J117" s="25"/>
      <c r="K117" s="23">
        <v>111216</v>
      </c>
      <c r="L117" s="55">
        <f t="shared" si="47"/>
        <v>2423257</v>
      </c>
    </row>
    <row r="118" spans="1:19" ht="12.75" x14ac:dyDescent="0.2">
      <c r="A118" s="54"/>
      <c r="B118" s="25"/>
      <c r="C118" s="25"/>
      <c r="D118" s="23">
        <f>' JU_Juni'!E21</f>
        <v>66531</v>
      </c>
      <c r="E118" s="24">
        <f t="shared" si="48"/>
        <v>1698235</v>
      </c>
      <c r="F118" s="52"/>
      <c r="G118" s="54">
        <v>6</v>
      </c>
      <c r="H118" s="23" t="s">
        <v>195</v>
      </c>
      <c r="I118" s="23">
        <v>401</v>
      </c>
      <c r="J118" s="25"/>
      <c r="K118" s="23">
        <v>588000</v>
      </c>
      <c r="L118" s="55">
        <f t="shared" si="47"/>
        <v>3011257</v>
      </c>
    </row>
    <row r="119" spans="1:19" ht="12.75" x14ac:dyDescent="0.2">
      <c r="A119" s="54">
        <v>4</v>
      </c>
      <c r="B119" s="25"/>
      <c r="C119" s="25"/>
      <c r="D119" s="23">
        <f>' JU_Juni'!E25</f>
        <v>199593</v>
      </c>
      <c r="E119" s="24">
        <f t="shared" si="48"/>
        <v>1897828</v>
      </c>
      <c r="F119" s="52"/>
      <c r="G119" s="54">
        <v>6</v>
      </c>
      <c r="H119" s="23" t="s">
        <v>195</v>
      </c>
      <c r="I119" s="23">
        <v>401</v>
      </c>
      <c r="J119" s="25"/>
      <c r="K119" s="23">
        <v>459000</v>
      </c>
      <c r="L119" s="55">
        <f t="shared" si="47"/>
        <v>3470257</v>
      </c>
    </row>
    <row r="120" spans="1:19" ht="12.75" x14ac:dyDescent="0.2">
      <c r="A120" s="54">
        <v>6</v>
      </c>
      <c r="B120" s="25"/>
      <c r="C120" s="25"/>
      <c r="D120" s="23">
        <f>' JU_Juni'!E31</f>
        <v>755000</v>
      </c>
      <c r="E120" s="24">
        <f t="shared" si="48"/>
        <v>2652828</v>
      </c>
      <c r="F120" s="52"/>
      <c r="G120" s="54">
        <v>6</v>
      </c>
      <c r="H120" s="23" t="s">
        <v>195</v>
      </c>
      <c r="I120" s="23">
        <v>401</v>
      </c>
      <c r="J120" s="25"/>
      <c r="K120" s="23">
        <v>50643</v>
      </c>
      <c r="L120" s="55">
        <f t="shared" si="47"/>
        <v>3520900</v>
      </c>
    </row>
    <row r="121" spans="1:19" ht="12.75" x14ac:dyDescent="0.2">
      <c r="A121" s="54"/>
      <c r="B121" s="25"/>
      <c r="C121" s="25"/>
      <c r="D121" s="23">
        <f>' JU_Juni'!E33</f>
        <v>994000</v>
      </c>
      <c r="E121" s="24">
        <f t="shared" si="48"/>
        <v>3646828</v>
      </c>
      <c r="F121" s="52"/>
      <c r="G121" s="54">
        <v>8</v>
      </c>
      <c r="H121" s="23" t="s">
        <v>195</v>
      </c>
      <c r="I121" s="23">
        <v>401</v>
      </c>
      <c r="J121" s="25"/>
      <c r="K121" s="23">
        <v>179000</v>
      </c>
      <c r="L121" s="55">
        <f t="shared" si="47"/>
        <v>3699900</v>
      </c>
    </row>
    <row r="122" spans="1:19" ht="12.75" x14ac:dyDescent="0.2">
      <c r="A122" s="54">
        <v>7</v>
      </c>
      <c r="B122" s="25"/>
      <c r="C122" s="25"/>
      <c r="D122" s="23">
        <f>' JU_Juni'!E35</f>
        <v>681208</v>
      </c>
      <c r="E122" s="24">
        <f t="shared" si="48"/>
        <v>4328036</v>
      </c>
      <c r="F122" s="52"/>
      <c r="G122" s="54">
        <v>8</v>
      </c>
      <c r="H122" s="23" t="s">
        <v>195</v>
      </c>
      <c r="I122" s="23">
        <v>401</v>
      </c>
      <c r="J122" s="25"/>
      <c r="K122" s="23">
        <v>204000</v>
      </c>
      <c r="L122" s="55">
        <f t="shared" si="47"/>
        <v>3903900</v>
      </c>
    </row>
    <row r="123" spans="1:19" ht="12.75" x14ac:dyDescent="0.2">
      <c r="A123" s="54">
        <v>8</v>
      </c>
      <c r="B123" s="25"/>
      <c r="C123" s="25"/>
      <c r="D123" s="23">
        <f>' JU_Juni'!E37</f>
        <v>368000</v>
      </c>
      <c r="E123" s="24">
        <f t="shared" si="48"/>
        <v>4696036</v>
      </c>
      <c r="F123" s="52"/>
      <c r="G123" s="54">
        <v>9</v>
      </c>
      <c r="H123" s="23" t="s">
        <v>195</v>
      </c>
      <c r="I123" s="23">
        <v>401</v>
      </c>
      <c r="J123" s="25"/>
      <c r="K123" s="23">
        <v>696093</v>
      </c>
      <c r="L123" s="55">
        <f t="shared" si="47"/>
        <v>4599993</v>
      </c>
    </row>
    <row r="124" spans="1:19" ht="12.75" x14ac:dyDescent="0.2">
      <c r="A124" s="54"/>
      <c r="B124" s="25"/>
      <c r="C124" s="25"/>
      <c r="D124" s="23">
        <f>' JU_Juni'!E39</f>
        <v>222000</v>
      </c>
      <c r="E124" s="24">
        <f t="shared" si="48"/>
        <v>4918036</v>
      </c>
      <c r="F124" s="52"/>
      <c r="G124" s="54">
        <v>9</v>
      </c>
      <c r="H124" s="23" t="s">
        <v>195</v>
      </c>
      <c r="I124" s="23">
        <v>401</v>
      </c>
      <c r="J124" s="25"/>
      <c r="K124" s="23">
        <v>27200</v>
      </c>
      <c r="L124" s="55">
        <f t="shared" si="47"/>
        <v>4627193</v>
      </c>
    </row>
    <row r="125" spans="1:19" ht="12.75" x14ac:dyDescent="0.2">
      <c r="A125" s="54"/>
      <c r="B125" s="25"/>
      <c r="C125" s="25"/>
      <c r="D125" s="23">
        <f>' JU_Juni'!E41</f>
        <v>21846</v>
      </c>
      <c r="E125" s="24">
        <f t="shared" si="48"/>
        <v>4939882</v>
      </c>
      <c r="F125" s="52"/>
      <c r="G125" s="54">
        <v>9</v>
      </c>
      <c r="H125" s="23" t="s">
        <v>195</v>
      </c>
      <c r="I125" s="23">
        <v>401</v>
      </c>
      <c r="J125" s="25"/>
      <c r="K125" s="23">
        <v>35000</v>
      </c>
      <c r="L125" s="55">
        <f t="shared" si="47"/>
        <v>4662193</v>
      </c>
    </row>
    <row r="126" spans="1:19" ht="12.75" x14ac:dyDescent="0.2">
      <c r="A126" s="54">
        <v>9</v>
      </c>
      <c r="B126" s="25"/>
      <c r="C126" s="25"/>
      <c r="D126" s="23">
        <f>' JU_Juni'!E45</f>
        <v>166824</v>
      </c>
      <c r="E126" s="24">
        <f t="shared" si="48"/>
        <v>5106706</v>
      </c>
      <c r="F126" s="52"/>
      <c r="G126" s="54">
        <v>10</v>
      </c>
      <c r="H126" s="23" t="s">
        <v>195</v>
      </c>
      <c r="I126" s="23">
        <v>401</v>
      </c>
      <c r="J126" s="25"/>
      <c r="K126" s="23">
        <v>385000</v>
      </c>
      <c r="L126" s="55">
        <f t="shared" si="47"/>
        <v>5047193</v>
      </c>
    </row>
    <row r="127" spans="1:19" ht="12.75" x14ac:dyDescent="0.2">
      <c r="A127" s="54">
        <v>10</v>
      </c>
      <c r="B127" s="25"/>
      <c r="C127" s="25"/>
      <c r="D127" s="23">
        <f>' JU_Juni'!E47</f>
        <v>155901</v>
      </c>
      <c r="E127" s="24">
        <f t="shared" si="48"/>
        <v>5262607</v>
      </c>
      <c r="F127" s="52"/>
      <c r="G127" s="54">
        <v>10</v>
      </c>
      <c r="H127" s="23" t="s">
        <v>195</v>
      </c>
      <c r="I127" s="23">
        <v>401</v>
      </c>
      <c r="J127" s="25"/>
      <c r="K127" s="23">
        <v>349536</v>
      </c>
      <c r="L127" s="55">
        <f t="shared" si="47"/>
        <v>5396729</v>
      </c>
    </row>
    <row r="128" spans="1:19" ht="12.75" x14ac:dyDescent="0.2">
      <c r="A128" s="54">
        <v>11</v>
      </c>
      <c r="B128" s="25"/>
      <c r="C128" s="25"/>
      <c r="D128" s="23">
        <f>' JU_Juni'!E49</f>
        <v>238000</v>
      </c>
      <c r="E128" s="24">
        <f t="shared" si="48"/>
        <v>5500607</v>
      </c>
      <c r="F128" s="52"/>
      <c r="G128" s="54">
        <v>11</v>
      </c>
      <c r="H128" s="23" t="s">
        <v>195</v>
      </c>
      <c r="I128" s="23">
        <v>401</v>
      </c>
      <c r="J128" s="25"/>
      <c r="K128" s="23">
        <v>404000</v>
      </c>
      <c r="L128" s="55">
        <f t="shared" si="47"/>
        <v>5800729</v>
      </c>
    </row>
    <row r="129" spans="1:12" ht="12.75" x14ac:dyDescent="0.2">
      <c r="A129" s="54"/>
      <c r="B129" s="25"/>
      <c r="C129" s="25"/>
      <c r="D129" s="23">
        <f>' JU_Juni'!E51</f>
        <v>415000</v>
      </c>
      <c r="E129" s="24">
        <f t="shared" si="48"/>
        <v>5915607</v>
      </c>
      <c r="F129" s="52"/>
      <c r="G129" s="54">
        <v>12</v>
      </c>
      <c r="H129" s="23" t="s">
        <v>195</v>
      </c>
      <c r="I129" s="23">
        <v>401</v>
      </c>
      <c r="J129" s="25"/>
      <c r="K129" s="23">
        <v>665310</v>
      </c>
      <c r="L129" s="55">
        <f t="shared" si="47"/>
        <v>6466039</v>
      </c>
    </row>
    <row r="130" spans="1:12" ht="12.75" x14ac:dyDescent="0.2">
      <c r="A130" s="54"/>
      <c r="B130" s="25"/>
      <c r="C130" s="25"/>
      <c r="D130" s="23">
        <f>' JU_Juni'!E55</f>
        <v>152000</v>
      </c>
      <c r="E130" s="24">
        <f t="shared" si="48"/>
        <v>6067607</v>
      </c>
      <c r="F130" s="52"/>
      <c r="G130" s="54">
        <v>13</v>
      </c>
      <c r="H130" s="23" t="s">
        <v>195</v>
      </c>
      <c r="I130" s="23">
        <v>401</v>
      </c>
      <c r="J130" s="25"/>
      <c r="K130" s="23">
        <v>156894</v>
      </c>
      <c r="L130" s="55">
        <f t="shared" si="47"/>
        <v>6622933</v>
      </c>
    </row>
    <row r="131" spans="1:12" ht="12.75" x14ac:dyDescent="0.2">
      <c r="A131" s="54">
        <v>14</v>
      </c>
      <c r="B131" s="25"/>
      <c r="C131" s="25"/>
      <c r="D131" s="23">
        <f>' JU_Juni'!E59</f>
        <v>804000</v>
      </c>
      <c r="E131" s="24">
        <f t="shared" si="48"/>
        <v>6871607</v>
      </c>
      <c r="F131" s="52"/>
      <c r="G131" s="54">
        <v>16</v>
      </c>
      <c r="H131" s="23" t="s">
        <v>195</v>
      </c>
      <c r="I131" s="23">
        <v>401</v>
      </c>
      <c r="J131" s="25"/>
      <c r="K131" s="23">
        <v>527984</v>
      </c>
      <c r="L131" s="55">
        <f t="shared" si="47"/>
        <v>7150917</v>
      </c>
    </row>
    <row r="132" spans="1:12" ht="12.75" x14ac:dyDescent="0.2">
      <c r="A132" s="54"/>
      <c r="B132" s="25"/>
      <c r="C132" s="25"/>
      <c r="D132" s="23">
        <f>' JU_Juni'!E61</f>
        <v>749715</v>
      </c>
      <c r="E132" s="24">
        <f t="shared" si="48"/>
        <v>7621322</v>
      </c>
      <c r="F132" s="52"/>
      <c r="G132" s="54">
        <v>16</v>
      </c>
      <c r="H132" s="23" t="s">
        <v>195</v>
      </c>
      <c r="I132" s="23">
        <v>401</v>
      </c>
      <c r="J132" s="25"/>
      <c r="K132" s="23">
        <v>61800</v>
      </c>
      <c r="L132" s="55">
        <f t="shared" si="47"/>
        <v>7212717</v>
      </c>
    </row>
    <row r="133" spans="1:12" ht="12.75" x14ac:dyDescent="0.2">
      <c r="A133" s="54"/>
      <c r="B133" s="25"/>
      <c r="C133" s="25"/>
      <c r="D133" s="23">
        <f>' JU_Juni'!E63</f>
        <v>816000</v>
      </c>
      <c r="E133" s="24">
        <f t="shared" si="48"/>
        <v>8437322</v>
      </c>
      <c r="F133" s="52"/>
      <c r="G133" s="54">
        <v>16</v>
      </c>
      <c r="H133" s="23" t="s">
        <v>195</v>
      </c>
      <c r="I133" s="23">
        <v>401</v>
      </c>
      <c r="J133" s="25"/>
      <c r="K133" s="23">
        <v>1844000</v>
      </c>
      <c r="L133" s="55">
        <f t="shared" si="47"/>
        <v>9056717</v>
      </c>
    </row>
    <row r="134" spans="1:12" ht="12.75" x14ac:dyDescent="0.2">
      <c r="A134" s="54"/>
      <c r="B134" s="25"/>
      <c r="C134" s="25"/>
      <c r="D134" s="23">
        <f>' JU_Juni'!E65</f>
        <v>409000</v>
      </c>
      <c r="E134" s="24">
        <f t="shared" si="48"/>
        <v>8846322</v>
      </c>
      <c r="F134" s="52"/>
      <c r="G134" s="54">
        <v>19</v>
      </c>
      <c r="H134" s="23" t="s">
        <v>195</v>
      </c>
      <c r="I134" s="23">
        <v>401</v>
      </c>
      <c r="J134" s="25"/>
      <c r="K134" s="23">
        <v>130000</v>
      </c>
      <c r="L134" s="55">
        <f t="shared" si="47"/>
        <v>9186717</v>
      </c>
    </row>
    <row r="135" spans="1:12" ht="12.75" x14ac:dyDescent="0.2">
      <c r="A135" s="54">
        <v>15</v>
      </c>
      <c r="B135" s="25"/>
      <c r="C135" s="25"/>
      <c r="D135" s="23">
        <f>' JU_Juni'!E70</f>
        <v>758019</v>
      </c>
      <c r="E135" s="24">
        <f t="shared" si="48"/>
        <v>9604341</v>
      </c>
      <c r="F135" s="52"/>
      <c r="G135" s="54">
        <v>20</v>
      </c>
      <c r="H135" s="23" t="s">
        <v>195</v>
      </c>
      <c r="I135" s="23">
        <v>401</v>
      </c>
      <c r="J135" s="25"/>
      <c r="K135" s="23">
        <v>719925</v>
      </c>
      <c r="L135" s="55">
        <f t="shared" si="47"/>
        <v>9906642</v>
      </c>
    </row>
    <row r="136" spans="1:12" ht="12.75" x14ac:dyDescent="0.2">
      <c r="A136" s="54">
        <v>16</v>
      </c>
      <c r="B136" s="25"/>
      <c r="C136" s="25"/>
      <c r="D136" s="23">
        <f>' JU_Juni'!E72</f>
        <v>126964</v>
      </c>
      <c r="E136" s="24">
        <f t="shared" si="48"/>
        <v>9731305</v>
      </c>
      <c r="F136" s="52"/>
      <c r="G136" s="54">
        <v>23</v>
      </c>
      <c r="H136" s="23" t="s">
        <v>195</v>
      </c>
      <c r="I136" s="23">
        <v>401</v>
      </c>
      <c r="J136" s="25"/>
      <c r="K136" s="23">
        <v>602751</v>
      </c>
      <c r="L136" s="55">
        <f t="shared" si="47"/>
        <v>10509393</v>
      </c>
    </row>
    <row r="137" spans="1:12" ht="12.75" x14ac:dyDescent="0.2">
      <c r="A137" s="54"/>
      <c r="B137" s="25"/>
      <c r="C137" s="25"/>
      <c r="D137" s="23">
        <f>' JU_Juni'!E74</f>
        <v>310000</v>
      </c>
      <c r="E137" s="24">
        <f t="shared" si="48"/>
        <v>10041305</v>
      </c>
      <c r="F137" s="52"/>
      <c r="G137" s="54">
        <v>23</v>
      </c>
      <c r="H137" s="23" t="s">
        <v>195</v>
      </c>
      <c r="I137" s="23">
        <v>401</v>
      </c>
      <c r="J137" s="25"/>
      <c r="K137" s="23">
        <v>3006000</v>
      </c>
      <c r="L137" s="55">
        <f t="shared" si="47"/>
        <v>13515393</v>
      </c>
    </row>
    <row r="138" spans="1:12" ht="12.75" x14ac:dyDescent="0.2">
      <c r="A138" s="54">
        <v>17</v>
      </c>
      <c r="B138" s="25"/>
      <c r="C138" s="25"/>
      <c r="D138" s="23">
        <f>' JU_Juni'!E76</f>
        <v>127104</v>
      </c>
      <c r="E138" s="24">
        <f t="shared" si="48"/>
        <v>10168409</v>
      </c>
      <c r="F138" s="52"/>
      <c r="G138" s="54">
        <v>23</v>
      </c>
      <c r="H138" s="23" t="s">
        <v>195</v>
      </c>
      <c r="I138" s="23">
        <v>401</v>
      </c>
      <c r="J138" s="25"/>
      <c r="K138" s="23">
        <v>31000</v>
      </c>
      <c r="L138" s="55">
        <f t="shared" si="47"/>
        <v>13546393</v>
      </c>
    </row>
    <row r="139" spans="1:12" ht="12.75" x14ac:dyDescent="0.2">
      <c r="A139" s="54">
        <v>18</v>
      </c>
      <c r="B139" s="25"/>
      <c r="C139" s="25"/>
      <c r="D139" s="23">
        <f>' JU_Juni'!E80</f>
        <v>296000</v>
      </c>
      <c r="E139" s="24">
        <f t="shared" si="48"/>
        <v>10464409</v>
      </c>
      <c r="F139" s="52"/>
      <c r="G139" s="54">
        <v>26</v>
      </c>
      <c r="H139" s="23" t="s">
        <v>195</v>
      </c>
      <c r="I139" s="23">
        <v>401</v>
      </c>
      <c r="J139" s="25"/>
      <c r="K139" s="23">
        <v>508416</v>
      </c>
      <c r="L139" s="55">
        <f t="shared" si="47"/>
        <v>14054809</v>
      </c>
    </row>
    <row r="140" spans="1:12" ht="12.75" x14ac:dyDescent="0.2">
      <c r="A140" s="54"/>
      <c r="B140" s="25"/>
      <c r="C140" s="25"/>
      <c r="D140" s="23">
        <f>' JU_Juni'!E82</f>
        <v>232362</v>
      </c>
      <c r="E140" s="24">
        <f t="shared" si="48"/>
        <v>10696771</v>
      </c>
      <c r="F140" s="52"/>
      <c r="G140" s="54">
        <v>27</v>
      </c>
      <c r="H140" s="23" t="s">
        <v>195</v>
      </c>
      <c r="I140" s="23">
        <v>401</v>
      </c>
      <c r="J140" s="25"/>
      <c r="K140" s="23">
        <v>71496</v>
      </c>
      <c r="L140" s="55">
        <f t="shared" si="47"/>
        <v>14126305</v>
      </c>
    </row>
    <row r="141" spans="1:12" ht="12.75" x14ac:dyDescent="0.2">
      <c r="A141" s="54"/>
      <c r="B141" s="25"/>
      <c r="C141" s="25"/>
      <c r="D141" s="23">
        <f>' JU_Juni'!E84</f>
        <v>634000</v>
      </c>
      <c r="E141" s="24">
        <f t="shared" si="48"/>
        <v>11330771</v>
      </c>
      <c r="F141" s="52"/>
      <c r="G141" s="54">
        <v>29</v>
      </c>
      <c r="H141" s="23" t="s">
        <v>195</v>
      </c>
      <c r="I141" s="23">
        <v>401</v>
      </c>
      <c r="J141" s="25"/>
      <c r="K141" s="23">
        <v>1866000</v>
      </c>
      <c r="L141" s="55">
        <f t="shared" si="47"/>
        <v>15992305</v>
      </c>
    </row>
    <row r="142" spans="1:12" ht="12.75" x14ac:dyDescent="0.2">
      <c r="A142" s="54">
        <v>20</v>
      </c>
      <c r="B142" s="25"/>
      <c r="C142" s="25"/>
      <c r="D142" s="23">
        <f>' JU_Juni'!E92</f>
        <v>284000</v>
      </c>
      <c r="E142" s="24">
        <f t="shared" si="48"/>
        <v>11614771</v>
      </c>
      <c r="F142" s="52"/>
      <c r="G142" s="54">
        <v>30</v>
      </c>
      <c r="H142" s="23" t="s">
        <v>195</v>
      </c>
      <c r="I142" s="23">
        <v>401</v>
      </c>
      <c r="J142" s="25"/>
      <c r="K142" s="23">
        <v>1433892</v>
      </c>
      <c r="L142" s="55">
        <f t="shared" si="47"/>
        <v>17426197</v>
      </c>
    </row>
    <row r="143" spans="1:12" ht="12.75" x14ac:dyDescent="0.2">
      <c r="A143" s="54">
        <v>21</v>
      </c>
      <c r="B143" s="25"/>
      <c r="C143" s="25"/>
      <c r="D143" s="23">
        <f>' JU_Juni'!E94</f>
        <v>936000</v>
      </c>
      <c r="E143" s="24">
        <f t="shared" si="48"/>
        <v>12550771</v>
      </c>
      <c r="F143" s="52"/>
      <c r="G143" s="54">
        <v>31</v>
      </c>
      <c r="H143" s="23" t="s">
        <v>195</v>
      </c>
      <c r="I143" s="23">
        <v>401</v>
      </c>
      <c r="J143" s="25"/>
      <c r="K143" s="23">
        <f>JU_Agustus!E120</f>
        <v>77454</v>
      </c>
      <c r="L143" s="55">
        <f t="shared" si="47"/>
        <v>17503651</v>
      </c>
    </row>
    <row r="144" spans="1:12" ht="12.75" x14ac:dyDescent="0.2">
      <c r="A144" s="54"/>
      <c r="B144" s="25"/>
      <c r="C144" s="25"/>
      <c r="D144" s="23">
        <f>' JU_Juni'!E96</f>
        <v>256000</v>
      </c>
      <c r="E144" s="24">
        <f t="shared" si="48"/>
        <v>12806771</v>
      </c>
      <c r="F144" s="52"/>
      <c r="G144" s="54">
        <v>31</v>
      </c>
      <c r="H144" s="23" t="s">
        <v>195</v>
      </c>
      <c r="I144" s="23">
        <v>401</v>
      </c>
      <c r="J144" s="25"/>
      <c r="K144" s="23">
        <v>1236000</v>
      </c>
      <c r="L144" s="55">
        <f t="shared" si="47"/>
        <v>18739651</v>
      </c>
    </row>
    <row r="145" spans="1:12" ht="12.75" x14ac:dyDescent="0.2">
      <c r="A145" s="54"/>
      <c r="B145" s="25"/>
      <c r="C145" s="25"/>
      <c r="D145" s="23">
        <f>' JU_Juni'!E98</f>
        <v>659849</v>
      </c>
      <c r="E145" s="24">
        <f t="shared" si="48"/>
        <v>13466620</v>
      </c>
      <c r="F145" s="52"/>
      <c r="G145" s="58">
        <v>31</v>
      </c>
      <c r="H145" s="45" t="s">
        <v>195</v>
      </c>
      <c r="I145" s="45">
        <v>401</v>
      </c>
      <c r="J145" s="49"/>
      <c r="K145" s="45">
        <v>169803</v>
      </c>
      <c r="L145" s="57">
        <f t="shared" si="47"/>
        <v>18909454</v>
      </c>
    </row>
    <row r="146" spans="1:12" ht="12.75" x14ac:dyDescent="0.2">
      <c r="A146" s="54"/>
      <c r="B146" s="25"/>
      <c r="C146" s="25"/>
      <c r="D146" s="23">
        <f>' JU_Juni'!E100</f>
        <v>365000</v>
      </c>
      <c r="E146" s="24">
        <f t="shared" si="48"/>
        <v>13831620</v>
      </c>
      <c r="F146" s="52"/>
      <c r="G146" s="25"/>
      <c r="H146" s="25"/>
      <c r="I146" s="25"/>
      <c r="J146" s="25"/>
      <c r="K146" s="25"/>
      <c r="L146" s="25"/>
    </row>
    <row r="147" spans="1:12" ht="12.75" x14ac:dyDescent="0.2">
      <c r="A147" s="54">
        <v>22</v>
      </c>
      <c r="B147" s="25"/>
      <c r="C147" s="25"/>
      <c r="D147" s="23">
        <f>' JU_Juni'!E102</f>
        <v>382000</v>
      </c>
      <c r="E147" s="24">
        <f t="shared" si="48"/>
        <v>14213620</v>
      </c>
      <c r="F147" s="52"/>
      <c r="G147" s="127" t="s">
        <v>205</v>
      </c>
      <c r="H147" s="128"/>
      <c r="I147" s="27"/>
      <c r="J147" s="27"/>
      <c r="K147" s="6">
        <v>501</v>
      </c>
      <c r="L147" s="27"/>
    </row>
    <row r="148" spans="1:12" ht="12.75" x14ac:dyDescent="0.2">
      <c r="A148" s="54">
        <v>23</v>
      </c>
      <c r="B148" s="25"/>
      <c r="C148" s="25"/>
      <c r="D148" s="23">
        <f>' JU_Juni'!E104</f>
        <v>73482</v>
      </c>
      <c r="E148" s="24">
        <f t="shared" si="48"/>
        <v>14287102</v>
      </c>
      <c r="F148" s="52"/>
      <c r="G148" s="53" t="s">
        <v>186</v>
      </c>
      <c r="H148" s="53" t="s">
        <v>187</v>
      </c>
      <c r="I148" s="53" t="s">
        <v>211</v>
      </c>
      <c r="J148" s="53" t="s">
        <v>221</v>
      </c>
      <c r="K148" s="53" t="s">
        <v>190</v>
      </c>
      <c r="L148" s="53" t="s">
        <v>222</v>
      </c>
    </row>
    <row r="149" spans="1:12" ht="12.75" x14ac:dyDescent="0.2">
      <c r="A149" s="54"/>
      <c r="B149" s="25"/>
      <c r="C149" s="25"/>
      <c r="D149" s="23">
        <f>' JU_Juni'!E106</f>
        <v>138000</v>
      </c>
      <c r="E149" s="24">
        <f t="shared" si="48"/>
        <v>14425102</v>
      </c>
      <c r="F149" s="52"/>
      <c r="G149" s="54">
        <v>11</v>
      </c>
      <c r="H149" s="23" t="s">
        <v>205</v>
      </c>
      <c r="I149" s="23">
        <v>501</v>
      </c>
      <c r="J149" s="23">
        <v>23000</v>
      </c>
      <c r="K149" s="25"/>
      <c r="L149" s="55">
        <f>J149</f>
        <v>23000</v>
      </c>
    </row>
    <row r="150" spans="1:12" ht="12.75" x14ac:dyDescent="0.2">
      <c r="A150" s="54">
        <v>24</v>
      </c>
      <c r="B150" s="25"/>
      <c r="C150" s="25"/>
      <c r="D150" s="23">
        <f>' JU_Juni'!E110</f>
        <v>737799</v>
      </c>
      <c r="E150" s="24">
        <f t="shared" si="48"/>
        <v>15162901</v>
      </c>
      <c r="F150" s="52"/>
      <c r="G150" s="54">
        <v>19</v>
      </c>
      <c r="H150" s="23" t="s">
        <v>205</v>
      </c>
      <c r="I150" s="23">
        <v>501</v>
      </c>
      <c r="J150" s="23">
        <v>300000</v>
      </c>
      <c r="K150" s="25"/>
      <c r="L150" s="55">
        <f t="shared" ref="L150:L151" si="49">L149+J150</f>
        <v>323000</v>
      </c>
    </row>
    <row r="151" spans="1:12" ht="12.75" x14ac:dyDescent="0.2">
      <c r="A151" s="54"/>
      <c r="B151" s="25"/>
      <c r="C151" s="25"/>
      <c r="D151" s="23">
        <f>' JU_Juni'!E114</f>
        <v>827000</v>
      </c>
      <c r="E151" s="24">
        <f t="shared" si="48"/>
        <v>15989901</v>
      </c>
      <c r="F151" s="52"/>
      <c r="G151" s="58">
        <v>31</v>
      </c>
      <c r="H151" s="45" t="s">
        <v>205</v>
      </c>
      <c r="I151" s="45">
        <v>501</v>
      </c>
      <c r="J151" s="45">
        <v>56500</v>
      </c>
      <c r="K151" s="49"/>
      <c r="L151" s="57">
        <f t="shared" si="49"/>
        <v>379500</v>
      </c>
    </row>
    <row r="152" spans="1:12" ht="12.75" x14ac:dyDescent="0.2">
      <c r="A152" s="54">
        <v>25</v>
      </c>
      <c r="B152" s="25"/>
      <c r="C152" s="25"/>
      <c r="D152" s="23">
        <f>' JU_Juni'!E120</f>
        <v>204558</v>
      </c>
      <c r="E152" s="24">
        <f t="shared" si="48"/>
        <v>16194459</v>
      </c>
      <c r="F152" s="52"/>
      <c r="G152" s="25"/>
      <c r="H152" s="25"/>
      <c r="I152" s="25"/>
      <c r="J152" s="25"/>
      <c r="K152" s="25"/>
      <c r="L152" s="25"/>
    </row>
    <row r="153" spans="1:12" ht="12.75" x14ac:dyDescent="0.2">
      <c r="A153" s="54"/>
      <c r="B153" s="25"/>
      <c r="C153" s="25"/>
      <c r="D153" s="23">
        <f>' JU_Juni'!E122</f>
        <v>414000</v>
      </c>
      <c r="E153" s="24">
        <f t="shared" si="48"/>
        <v>16608459</v>
      </c>
      <c r="F153" s="52"/>
      <c r="G153" s="127" t="s">
        <v>212</v>
      </c>
      <c r="H153" s="128"/>
      <c r="I153" s="27"/>
      <c r="J153" s="27"/>
      <c r="K153" s="6">
        <v>502</v>
      </c>
      <c r="L153" s="27"/>
    </row>
    <row r="154" spans="1:12" ht="12.75" x14ac:dyDescent="0.2">
      <c r="A154" s="54">
        <v>26</v>
      </c>
      <c r="B154" s="25"/>
      <c r="C154" s="25"/>
      <c r="D154" s="23">
        <f>' JU_Juni'!E124</f>
        <v>790000</v>
      </c>
      <c r="E154" s="24">
        <f t="shared" si="48"/>
        <v>17398459</v>
      </c>
      <c r="F154" s="52"/>
      <c r="G154" s="53" t="s">
        <v>186</v>
      </c>
      <c r="H154" s="53" t="s">
        <v>187</v>
      </c>
      <c r="I154" s="53" t="s">
        <v>211</v>
      </c>
      <c r="J154" s="53" t="s">
        <v>221</v>
      </c>
      <c r="K154" s="53" t="s">
        <v>190</v>
      </c>
      <c r="L154" s="53" t="s">
        <v>222</v>
      </c>
    </row>
    <row r="155" spans="1:12" ht="12.75" x14ac:dyDescent="0.2">
      <c r="A155" s="54"/>
      <c r="B155" s="25"/>
      <c r="C155" s="25"/>
      <c r="D155" s="23">
        <f>' JU_Juni'!E126</f>
        <v>179000</v>
      </c>
      <c r="E155" s="24">
        <f t="shared" si="48"/>
        <v>17577459</v>
      </c>
      <c r="F155" s="52"/>
      <c r="G155" s="54">
        <v>11</v>
      </c>
      <c r="H155" s="23" t="s">
        <v>212</v>
      </c>
      <c r="I155" s="23">
        <v>502</v>
      </c>
      <c r="J155" s="23">
        <v>100000</v>
      </c>
      <c r="K155" s="25"/>
      <c r="L155" s="55">
        <f>J155</f>
        <v>100000</v>
      </c>
    </row>
    <row r="156" spans="1:12" ht="12.75" x14ac:dyDescent="0.2">
      <c r="A156" s="54">
        <v>28</v>
      </c>
      <c r="B156" s="25"/>
      <c r="C156" s="25"/>
      <c r="D156" s="23">
        <f>' JU_Juni'!E128</f>
        <v>298893</v>
      </c>
      <c r="E156" s="24">
        <f t="shared" si="48"/>
        <v>17876352</v>
      </c>
      <c r="F156" s="52"/>
      <c r="G156" s="58">
        <v>31</v>
      </c>
      <c r="H156" s="45" t="s">
        <v>212</v>
      </c>
      <c r="I156" s="45">
        <v>502</v>
      </c>
      <c r="J156" s="45">
        <v>4300000</v>
      </c>
      <c r="K156" s="49"/>
      <c r="L156" s="57">
        <f>L155+J156</f>
        <v>4400000</v>
      </c>
    </row>
    <row r="157" spans="1:12" ht="12.75" x14ac:dyDescent="0.2">
      <c r="A157" s="54">
        <v>29</v>
      </c>
      <c r="B157" s="25"/>
      <c r="C157" s="25"/>
      <c r="D157" s="23">
        <f>' JU_Juni'!E132</f>
        <v>239000</v>
      </c>
      <c r="E157" s="24">
        <f t="shared" si="48"/>
        <v>18115352</v>
      </c>
      <c r="F157" s="52"/>
      <c r="G157" s="25"/>
      <c r="H157" s="25"/>
      <c r="I157" s="25"/>
      <c r="J157" s="25"/>
      <c r="K157" s="25"/>
      <c r="L157" s="25"/>
    </row>
    <row r="158" spans="1:12" ht="12.75" x14ac:dyDescent="0.2">
      <c r="A158" s="54"/>
      <c r="B158" s="25"/>
      <c r="C158" s="25"/>
      <c r="D158" s="23">
        <f>' JU_Juni'!E134</f>
        <v>36741</v>
      </c>
      <c r="E158" s="24">
        <f t="shared" si="48"/>
        <v>18152093</v>
      </c>
      <c r="F158" s="52"/>
      <c r="G158" s="127" t="s">
        <v>213</v>
      </c>
      <c r="H158" s="128"/>
      <c r="I158" s="27"/>
      <c r="J158" s="27"/>
      <c r="K158" s="6">
        <v>503</v>
      </c>
      <c r="L158" s="27"/>
    </row>
    <row r="159" spans="1:12" ht="12.75" x14ac:dyDescent="0.2">
      <c r="A159" s="54"/>
      <c r="B159" s="25"/>
      <c r="C159" s="25"/>
      <c r="D159" s="23">
        <f>' JU_Juni'!E138</f>
        <v>231000</v>
      </c>
      <c r="E159" s="24">
        <f t="shared" si="48"/>
        <v>18383093</v>
      </c>
      <c r="F159" s="52"/>
      <c r="G159" s="53" t="s">
        <v>186</v>
      </c>
      <c r="H159" s="53" t="s">
        <v>187</v>
      </c>
      <c r="I159" s="53" t="s">
        <v>211</v>
      </c>
      <c r="J159" s="53" t="s">
        <v>221</v>
      </c>
      <c r="K159" s="53" t="s">
        <v>190</v>
      </c>
      <c r="L159" s="53" t="s">
        <v>222</v>
      </c>
    </row>
    <row r="160" spans="1:12" ht="12.75" x14ac:dyDescent="0.2">
      <c r="A160" s="58">
        <v>30</v>
      </c>
      <c r="B160" s="45"/>
      <c r="C160" s="45"/>
      <c r="D160" s="45">
        <f>' JU_Juni'!E142</f>
        <v>465000</v>
      </c>
      <c r="E160" s="37">
        <v>18871692</v>
      </c>
      <c r="F160" s="52"/>
      <c r="G160" s="58">
        <v>16</v>
      </c>
      <c r="H160" s="45" t="s">
        <v>213</v>
      </c>
      <c r="I160" s="45">
        <v>503</v>
      </c>
      <c r="J160" s="45">
        <f>JU_Agustus!D85</f>
        <v>36000</v>
      </c>
      <c r="K160" s="49"/>
      <c r="L160" s="57">
        <f>J160</f>
        <v>36000</v>
      </c>
    </row>
    <row r="161" spans="1:12" ht="12.75" x14ac:dyDescent="0.2">
      <c r="A161" s="60"/>
      <c r="B161" s="60"/>
      <c r="C161" s="60"/>
      <c r="D161" s="60"/>
      <c r="E161" s="60"/>
      <c r="F161" s="52"/>
      <c r="G161" s="25"/>
      <c r="H161" s="25"/>
      <c r="I161" s="25"/>
      <c r="J161" s="25"/>
      <c r="K161" s="25"/>
      <c r="L161" s="25"/>
    </row>
    <row r="162" spans="1:12" ht="12.75" x14ac:dyDescent="0.2">
      <c r="A162" s="75" t="s">
        <v>208</v>
      </c>
      <c r="B162" s="45"/>
      <c r="C162" s="45"/>
      <c r="D162" s="45"/>
      <c r="E162" s="45">
        <v>501</v>
      </c>
      <c r="F162" s="52"/>
      <c r="G162" s="127" t="s">
        <v>214</v>
      </c>
      <c r="H162" s="128"/>
      <c r="I162" s="27"/>
      <c r="J162" s="27"/>
      <c r="K162" s="6">
        <v>504</v>
      </c>
      <c r="L162" s="27"/>
    </row>
    <row r="163" spans="1:12" ht="12.75" x14ac:dyDescent="0.2">
      <c r="A163" s="69" t="s">
        <v>186</v>
      </c>
      <c r="B163" s="70" t="s">
        <v>187</v>
      </c>
      <c r="C163" s="70" t="s">
        <v>221</v>
      </c>
      <c r="D163" s="70" t="s">
        <v>190</v>
      </c>
      <c r="E163" s="71" t="s">
        <v>222</v>
      </c>
      <c r="F163" s="52"/>
      <c r="G163" s="53" t="s">
        <v>186</v>
      </c>
      <c r="H163" s="53" t="s">
        <v>187</v>
      </c>
      <c r="I163" s="53" t="s">
        <v>211</v>
      </c>
      <c r="J163" s="53" t="s">
        <v>221</v>
      </c>
      <c r="K163" s="53" t="s">
        <v>190</v>
      </c>
      <c r="L163" s="53" t="s">
        <v>222</v>
      </c>
    </row>
    <row r="164" spans="1:12" ht="12.75" x14ac:dyDescent="0.2">
      <c r="A164" s="58">
        <v>24</v>
      </c>
      <c r="B164" s="45"/>
      <c r="C164" s="45">
        <f>' JU_Juni'!D111</f>
        <v>156500</v>
      </c>
      <c r="D164" s="45"/>
      <c r="E164" s="68">
        <f>C164</f>
        <v>156500</v>
      </c>
      <c r="F164" s="52"/>
      <c r="G164" s="58">
        <v>31</v>
      </c>
      <c r="H164" s="45" t="s">
        <v>214</v>
      </c>
      <c r="I164" s="45">
        <v>504</v>
      </c>
      <c r="J164" s="45">
        <f>JU_Agustus!D129</f>
        <v>2700000</v>
      </c>
      <c r="K164" s="49"/>
      <c r="L164" s="57">
        <f>J164</f>
        <v>2700000</v>
      </c>
    </row>
    <row r="165" spans="1:12" ht="12.75" x14ac:dyDescent="0.2">
      <c r="A165" s="25"/>
      <c r="B165" s="25"/>
      <c r="C165" s="25"/>
      <c r="D165" s="25"/>
      <c r="E165" s="23"/>
      <c r="F165" s="52"/>
      <c r="G165" s="25"/>
      <c r="H165" s="25"/>
      <c r="I165" s="25"/>
      <c r="J165" s="25"/>
      <c r="K165" s="25"/>
      <c r="L165" s="25"/>
    </row>
    <row r="166" spans="1:12" ht="12.75" x14ac:dyDescent="0.2">
      <c r="A166" s="75" t="s">
        <v>205</v>
      </c>
      <c r="B166" s="45"/>
      <c r="C166" s="45"/>
      <c r="D166" s="45"/>
      <c r="E166" s="45">
        <v>502</v>
      </c>
      <c r="F166" s="52"/>
      <c r="G166" s="25"/>
      <c r="H166" s="25"/>
      <c r="I166" s="25"/>
      <c r="J166" s="25"/>
      <c r="K166" s="25"/>
      <c r="L166" s="25"/>
    </row>
    <row r="167" spans="1:12" ht="12.75" x14ac:dyDescent="0.2">
      <c r="A167" s="69" t="s">
        <v>186</v>
      </c>
      <c r="B167" s="70" t="s">
        <v>187</v>
      </c>
      <c r="C167" s="70" t="s">
        <v>221</v>
      </c>
      <c r="D167" s="70" t="s">
        <v>190</v>
      </c>
      <c r="E167" s="71" t="s">
        <v>222</v>
      </c>
      <c r="F167" s="52"/>
      <c r="G167" s="25"/>
      <c r="H167" s="25"/>
      <c r="I167" s="25"/>
      <c r="J167" s="25"/>
      <c r="K167" s="25"/>
      <c r="L167" s="25"/>
    </row>
    <row r="168" spans="1:12" ht="12.75" x14ac:dyDescent="0.2">
      <c r="A168" s="54"/>
      <c r="B168" s="25"/>
      <c r="C168" s="23">
        <f>' JU_Juni'!D56</f>
        <v>200000</v>
      </c>
      <c r="D168" s="25"/>
      <c r="E168" s="24">
        <f>C168</f>
        <v>200000</v>
      </c>
      <c r="F168" s="52"/>
      <c r="G168" s="25"/>
      <c r="H168" s="25"/>
      <c r="I168" s="25"/>
      <c r="J168" s="25"/>
      <c r="K168" s="25"/>
      <c r="L168" s="25"/>
    </row>
    <row r="169" spans="1:12" ht="12.75" x14ac:dyDescent="0.2">
      <c r="A169" s="58"/>
      <c r="B169" s="45"/>
      <c r="C169" s="45">
        <f>' JU_Juni'!D89</f>
        <v>150000</v>
      </c>
      <c r="D169" s="45"/>
      <c r="E169" s="68">
        <f>E168+C169</f>
        <v>350000</v>
      </c>
      <c r="F169" s="52"/>
      <c r="G169" s="25"/>
      <c r="H169" s="25"/>
      <c r="I169" s="25"/>
      <c r="J169" s="25"/>
      <c r="K169" s="25"/>
      <c r="L169" s="25"/>
    </row>
    <row r="170" spans="1:12" ht="12.75" x14ac:dyDescent="0.2">
      <c r="A170" s="76"/>
      <c r="B170" s="76"/>
      <c r="C170" s="76"/>
      <c r="D170" s="76"/>
      <c r="E170" s="76"/>
    </row>
    <row r="171" spans="1:12" ht="12.75" x14ac:dyDescent="0.2">
      <c r="A171" s="1"/>
    </row>
    <row r="172" spans="1:12" ht="12.75" x14ac:dyDescent="0.2">
      <c r="A172" s="1"/>
      <c r="E172" s="26"/>
    </row>
  </sheetData>
  <mergeCells count="16">
    <mergeCell ref="A3:E3"/>
    <mergeCell ref="G3:K3"/>
    <mergeCell ref="G158:H158"/>
    <mergeCell ref="G162:H162"/>
    <mergeCell ref="N2:R2"/>
    <mergeCell ref="N3:R3"/>
    <mergeCell ref="N101:O101"/>
    <mergeCell ref="N107:O107"/>
    <mergeCell ref="N111:O111"/>
    <mergeCell ref="G147:H147"/>
    <mergeCell ref="G153:H153"/>
    <mergeCell ref="A1:E1"/>
    <mergeCell ref="G1:K1"/>
    <mergeCell ref="N1:R1"/>
    <mergeCell ref="A2:E2"/>
    <mergeCell ref="G2:K2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7"/>
  <sheetViews>
    <sheetView topLeftCell="B1" workbookViewId="0">
      <selection activeCell="M16" sqref="M16"/>
    </sheetView>
  </sheetViews>
  <sheetFormatPr defaultColWidth="14.42578125" defaultRowHeight="15" customHeight="1" x14ac:dyDescent="0.2"/>
  <cols>
    <col min="2" max="2" width="19.42578125" customWidth="1"/>
    <col min="5" max="5" width="4" customWidth="1"/>
    <col min="7" max="7" width="16.85546875" customWidth="1"/>
    <col min="10" max="10" width="3.42578125" customWidth="1"/>
    <col min="11" max="13" width="18.28515625" customWidth="1"/>
  </cols>
  <sheetData>
    <row r="1" spans="1:14" ht="15" customHeight="1" x14ac:dyDescent="0.25">
      <c r="A1" s="123" t="s">
        <v>183</v>
      </c>
      <c r="B1" s="121"/>
      <c r="C1" s="121"/>
      <c r="D1" s="121"/>
      <c r="E1" s="77"/>
      <c r="F1" s="123" t="s">
        <v>183</v>
      </c>
      <c r="G1" s="121"/>
      <c r="H1" s="121"/>
      <c r="I1" s="121"/>
      <c r="J1" s="77"/>
      <c r="K1" s="123" t="s">
        <v>183</v>
      </c>
      <c r="L1" s="121"/>
      <c r="M1" s="121"/>
      <c r="N1" s="121"/>
    </row>
    <row r="2" spans="1:14" ht="15" customHeight="1" x14ac:dyDescent="0.25">
      <c r="A2" s="123" t="s">
        <v>229</v>
      </c>
      <c r="B2" s="121"/>
      <c r="C2" s="121"/>
      <c r="D2" s="121"/>
      <c r="E2" s="77"/>
      <c r="F2" s="123" t="s">
        <v>229</v>
      </c>
      <c r="G2" s="121"/>
      <c r="H2" s="121"/>
      <c r="I2" s="121"/>
      <c r="J2" s="77"/>
      <c r="K2" s="123" t="s">
        <v>229</v>
      </c>
      <c r="L2" s="121"/>
      <c r="M2" s="121"/>
      <c r="N2" s="121"/>
    </row>
    <row r="3" spans="1:14" ht="15" customHeight="1" x14ac:dyDescent="0.25">
      <c r="A3" s="123" t="s">
        <v>185</v>
      </c>
      <c r="B3" s="121"/>
      <c r="C3" s="121"/>
      <c r="D3" s="121"/>
      <c r="E3" s="77"/>
      <c r="F3" s="123" t="s">
        <v>210</v>
      </c>
      <c r="G3" s="121"/>
      <c r="H3" s="121"/>
      <c r="I3" s="121"/>
      <c r="J3" s="77"/>
      <c r="K3" s="123" t="s">
        <v>215</v>
      </c>
      <c r="L3" s="121"/>
      <c r="M3" s="121"/>
      <c r="N3" s="121"/>
    </row>
    <row r="4" spans="1:14" ht="15" customHeight="1" x14ac:dyDescent="0.2">
      <c r="E4" s="77"/>
      <c r="J4" s="77"/>
    </row>
    <row r="5" spans="1:14" ht="12.75" x14ac:dyDescent="0.2">
      <c r="A5" s="29" t="s">
        <v>211</v>
      </c>
      <c r="B5" s="41" t="s">
        <v>187</v>
      </c>
      <c r="C5" s="41" t="s">
        <v>221</v>
      </c>
      <c r="D5" s="78" t="s">
        <v>190</v>
      </c>
      <c r="E5" s="77"/>
      <c r="F5" s="29" t="s">
        <v>211</v>
      </c>
      <c r="G5" s="41" t="s">
        <v>187</v>
      </c>
      <c r="H5" s="41" t="s">
        <v>221</v>
      </c>
      <c r="I5" s="78" t="s">
        <v>190</v>
      </c>
      <c r="J5" s="77"/>
      <c r="K5" s="29" t="s">
        <v>211</v>
      </c>
      <c r="L5" s="41" t="s">
        <v>187</v>
      </c>
      <c r="M5" s="41" t="s">
        <v>221</v>
      </c>
      <c r="N5" s="78" t="s">
        <v>190</v>
      </c>
    </row>
    <row r="6" spans="1:14" ht="12.75" x14ac:dyDescent="0.2">
      <c r="A6" s="79">
        <v>101</v>
      </c>
      <c r="B6" s="80" t="s">
        <v>191</v>
      </c>
      <c r="C6" s="23">
        <f>BB!E47</f>
        <v>11499150</v>
      </c>
      <c r="D6" s="55"/>
      <c r="E6" s="77"/>
      <c r="F6" s="79">
        <v>101</v>
      </c>
      <c r="G6" s="81" t="s">
        <v>191</v>
      </c>
      <c r="H6" s="25">
        <f>BB!L32</f>
        <v>18062150</v>
      </c>
      <c r="I6" s="55"/>
      <c r="J6" s="77"/>
      <c r="K6" s="79">
        <v>101</v>
      </c>
      <c r="L6" s="81" t="s">
        <v>191</v>
      </c>
      <c r="M6" s="25">
        <f>BB!S25</f>
        <v>19673198</v>
      </c>
      <c r="N6" s="55"/>
    </row>
    <row r="7" spans="1:14" ht="12.75" x14ac:dyDescent="0.2">
      <c r="A7" s="79">
        <v>102</v>
      </c>
      <c r="B7" s="80" t="s">
        <v>193</v>
      </c>
      <c r="C7" s="23">
        <f>BB!E75</f>
        <v>3525999</v>
      </c>
      <c r="D7" s="55"/>
      <c r="E7" s="77"/>
      <c r="F7" s="79">
        <v>102</v>
      </c>
      <c r="G7" s="81" t="s">
        <v>193</v>
      </c>
      <c r="H7" s="25">
        <f>BB!L72</f>
        <v>4276627</v>
      </c>
      <c r="I7" s="55"/>
      <c r="J7" s="77"/>
      <c r="K7" s="79">
        <v>102</v>
      </c>
      <c r="L7" s="81" t="s">
        <v>193</v>
      </c>
      <c r="M7" s="25">
        <f>BB!S51</f>
        <v>8236024</v>
      </c>
      <c r="N7" s="55"/>
    </row>
    <row r="8" spans="1:14" ht="12.75" x14ac:dyDescent="0.2">
      <c r="A8" s="79">
        <v>103</v>
      </c>
      <c r="B8" s="80" t="s">
        <v>199</v>
      </c>
      <c r="C8" s="23">
        <f>BB!E80</f>
        <v>1323850</v>
      </c>
      <c r="D8" s="55"/>
      <c r="E8" s="77"/>
      <c r="F8" s="79">
        <v>103</v>
      </c>
      <c r="G8" s="80" t="s">
        <v>199</v>
      </c>
      <c r="H8" s="25">
        <f>BB!L77</f>
        <v>2047850</v>
      </c>
      <c r="I8" s="55"/>
      <c r="J8" s="77"/>
      <c r="K8" s="79">
        <v>103</v>
      </c>
      <c r="L8" s="80" t="s">
        <v>199</v>
      </c>
      <c r="M8" s="25">
        <f>BB!S56</f>
        <v>2338350</v>
      </c>
      <c r="N8" s="55"/>
    </row>
    <row r="9" spans="1:14" ht="12.75" x14ac:dyDescent="0.2">
      <c r="A9" s="79">
        <v>111</v>
      </c>
      <c r="B9" s="80" t="s">
        <v>197</v>
      </c>
      <c r="C9" s="23">
        <f>BB!E93</f>
        <v>3670218</v>
      </c>
      <c r="D9" s="55"/>
      <c r="E9" s="77"/>
      <c r="F9" s="79">
        <v>111</v>
      </c>
      <c r="G9" s="81" t="s">
        <v>197</v>
      </c>
      <c r="H9" s="25">
        <f>BB!L94</f>
        <v>8518058</v>
      </c>
      <c r="I9" s="55"/>
      <c r="J9" s="77"/>
      <c r="K9" s="79">
        <v>111</v>
      </c>
      <c r="L9" s="81" t="s">
        <v>197</v>
      </c>
      <c r="M9" s="25">
        <f>BB!S69</f>
        <v>14369118</v>
      </c>
      <c r="N9" s="55"/>
    </row>
    <row r="10" spans="1:14" ht="12.75" x14ac:dyDescent="0.2">
      <c r="A10" s="79">
        <v>301</v>
      </c>
      <c r="B10" s="80" t="s">
        <v>224</v>
      </c>
      <c r="C10" s="25"/>
      <c r="D10" s="24">
        <f>BB!D103</f>
        <v>1654025</v>
      </c>
      <c r="E10" s="77"/>
      <c r="F10" s="79">
        <v>301</v>
      </c>
      <c r="G10" s="81" t="s">
        <v>224</v>
      </c>
      <c r="H10" s="25"/>
      <c r="I10" s="55">
        <f>BB!L104</f>
        <v>27140731</v>
      </c>
      <c r="J10" s="77"/>
      <c r="K10" s="79">
        <v>301</v>
      </c>
      <c r="L10" s="81" t="s">
        <v>224</v>
      </c>
      <c r="M10" s="25"/>
      <c r="N10" s="55">
        <f>BB!S78</f>
        <v>34589313</v>
      </c>
    </row>
    <row r="11" spans="1:14" ht="12.75" x14ac:dyDescent="0.2">
      <c r="A11" s="79">
        <v>302</v>
      </c>
      <c r="B11" s="80" t="s">
        <v>228</v>
      </c>
      <c r="C11" s="25"/>
      <c r="D11" s="24">
        <f>BB!E109</f>
        <v>2175000</v>
      </c>
      <c r="E11" s="77"/>
      <c r="F11" s="79">
        <v>311</v>
      </c>
      <c r="G11" s="81" t="s">
        <v>150</v>
      </c>
      <c r="H11" s="25">
        <f>BB!L98</f>
        <v>5630000</v>
      </c>
      <c r="I11" s="55"/>
      <c r="J11" s="77"/>
      <c r="K11" s="79">
        <v>311</v>
      </c>
      <c r="L11" s="81" t="s">
        <v>150</v>
      </c>
      <c r="M11" s="25">
        <f>BB!S73</f>
        <v>4206000</v>
      </c>
      <c r="N11" s="55"/>
    </row>
    <row r="12" spans="1:14" ht="12.75" x14ac:dyDescent="0.2">
      <c r="A12" s="79">
        <v>311</v>
      </c>
      <c r="B12" s="1" t="s">
        <v>150</v>
      </c>
      <c r="C12" s="23">
        <f>BB!E99</f>
        <v>2175000</v>
      </c>
      <c r="D12" s="55"/>
      <c r="E12" s="77"/>
      <c r="F12" s="79">
        <v>401</v>
      </c>
      <c r="G12" s="81" t="s">
        <v>226</v>
      </c>
      <c r="H12" s="25"/>
      <c r="I12" s="55">
        <f>BB!L145</f>
        <v>18909454</v>
      </c>
      <c r="J12" s="77"/>
      <c r="K12" s="79">
        <v>401</v>
      </c>
      <c r="L12" s="81" t="s">
        <v>226</v>
      </c>
      <c r="M12" s="25"/>
      <c r="N12" s="55">
        <f>BB!S99</f>
        <v>17278877</v>
      </c>
    </row>
    <row r="13" spans="1:14" ht="12.75" x14ac:dyDescent="0.2">
      <c r="A13" s="79">
        <v>401</v>
      </c>
      <c r="B13" s="80" t="s">
        <v>226</v>
      </c>
      <c r="C13" s="25"/>
      <c r="D13" s="24">
        <f>BB!E160</f>
        <v>18871692</v>
      </c>
      <c r="E13" s="77"/>
      <c r="F13" s="79">
        <v>501</v>
      </c>
      <c r="G13" s="81" t="s">
        <v>205</v>
      </c>
      <c r="H13" s="25">
        <f>BB!L151</f>
        <v>379500</v>
      </c>
      <c r="I13" s="55"/>
      <c r="J13" s="77"/>
      <c r="K13" s="79">
        <v>501</v>
      </c>
      <c r="L13" s="81" t="s">
        <v>205</v>
      </c>
      <c r="M13" s="25">
        <f>BB!S105</f>
        <v>356500</v>
      </c>
      <c r="N13" s="55"/>
    </row>
    <row r="14" spans="1:14" ht="12.75" x14ac:dyDescent="0.2">
      <c r="A14" s="79">
        <v>501</v>
      </c>
      <c r="B14" s="80" t="s">
        <v>208</v>
      </c>
      <c r="C14" s="23">
        <f>BB!E164</f>
        <v>156500</v>
      </c>
      <c r="D14" s="55"/>
      <c r="E14" s="77"/>
      <c r="F14" s="79">
        <v>502</v>
      </c>
      <c r="G14" s="81" t="s">
        <v>212</v>
      </c>
      <c r="H14" s="25">
        <f>BB!L156</f>
        <v>4400000</v>
      </c>
      <c r="I14" s="55"/>
      <c r="J14" s="77"/>
      <c r="K14" s="79">
        <v>502</v>
      </c>
      <c r="L14" s="81" t="s">
        <v>213</v>
      </c>
      <c r="M14" s="25">
        <f>BB!S109</f>
        <v>39000</v>
      </c>
      <c r="N14" s="55"/>
    </row>
    <row r="15" spans="1:14" ht="12.75" x14ac:dyDescent="0.2">
      <c r="A15" s="79">
        <v>502</v>
      </c>
      <c r="B15" s="80" t="s">
        <v>205</v>
      </c>
      <c r="C15" s="23">
        <f>BB!E169</f>
        <v>350000</v>
      </c>
      <c r="D15" s="55"/>
      <c r="E15" s="77"/>
      <c r="F15" s="79">
        <v>503</v>
      </c>
      <c r="G15" s="81" t="s">
        <v>213</v>
      </c>
      <c r="H15" s="25">
        <f>BB!L160</f>
        <v>36000</v>
      </c>
      <c r="I15" s="55"/>
      <c r="J15" s="77"/>
      <c r="K15" s="79">
        <v>503</v>
      </c>
      <c r="L15" s="81" t="s">
        <v>212</v>
      </c>
      <c r="M15" s="25">
        <f>BB!S114</f>
        <v>2650000</v>
      </c>
      <c r="N15" s="55"/>
    </row>
    <row r="16" spans="1:14" ht="12.75" x14ac:dyDescent="0.2">
      <c r="A16" s="129" t="s">
        <v>92</v>
      </c>
      <c r="B16" s="125"/>
      <c r="C16" s="82">
        <f>SUM(C6:C15)</f>
        <v>22700717</v>
      </c>
      <c r="D16" s="83">
        <f>SUM(D10:D13)</f>
        <v>22700717</v>
      </c>
      <c r="E16" s="77"/>
      <c r="F16" s="84">
        <v>504</v>
      </c>
      <c r="G16" s="85" t="s">
        <v>214</v>
      </c>
      <c r="H16" s="49">
        <f>BB!L164</f>
        <v>2700000</v>
      </c>
      <c r="I16" s="86"/>
      <c r="J16" s="77"/>
      <c r="K16" s="129" t="s">
        <v>92</v>
      </c>
      <c r="L16" s="125"/>
      <c r="M16" s="38">
        <f t="shared" ref="M16:N16" si="0">SUM(M6:M15)</f>
        <v>51868190</v>
      </c>
      <c r="N16" s="39">
        <f t="shared" si="0"/>
        <v>51868190</v>
      </c>
    </row>
    <row r="17" spans="6:10" ht="15" customHeight="1" x14ac:dyDescent="0.2">
      <c r="F17" s="129" t="s">
        <v>92</v>
      </c>
      <c r="G17" s="125"/>
      <c r="H17" s="38">
        <f t="shared" ref="H17:I17" si="1">SUM(H6:H16)</f>
        <v>46050185</v>
      </c>
      <c r="I17" s="39">
        <f t="shared" si="1"/>
        <v>46050185</v>
      </c>
      <c r="J17" s="77"/>
    </row>
  </sheetData>
  <mergeCells count="12">
    <mergeCell ref="A1:D1"/>
    <mergeCell ref="F1:I1"/>
    <mergeCell ref="K1:N1"/>
    <mergeCell ref="A2:D2"/>
    <mergeCell ref="F2:I2"/>
    <mergeCell ref="K2:N2"/>
    <mergeCell ref="K3:N3"/>
    <mergeCell ref="A16:B16"/>
    <mergeCell ref="K16:L16"/>
    <mergeCell ref="F17:G17"/>
    <mergeCell ref="A3:D3"/>
    <mergeCell ref="F3:I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10"/>
  <sheetViews>
    <sheetView workbookViewId="0">
      <selection activeCell="K10" sqref="K10"/>
    </sheetView>
  </sheetViews>
  <sheetFormatPr defaultColWidth="14.42578125" defaultRowHeight="15" customHeight="1" x14ac:dyDescent="0.2"/>
  <cols>
    <col min="4" max="4" width="2.140625" customWidth="1"/>
    <col min="8" max="8" width="2.85546875" customWidth="1"/>
    <col min="10" max="10" width="18.140625" customWidth="1"/>
  </cols>
  <sheetData>
    <row r="1" spans="1:11" ht="12.75" x14ac:dyDescent="0.2">
      <c r="A1" s="132"/>
      <c r="B1" s="133"/>
      <c r="C1" s="134"/>
      <c r="D1" s="77"/>
      <c r="E1" s="132" t="s">
        <v>230</v>
      </c>
      <c r="F1" s="133"/>
      <c r="G1" s="134"/>
      <c r="H1" s="77"/>
      <c r="I1" s="132" t="s">
        <v>230</v>
      </c>
      <c r="J1" s="133"/>
      <c r="K1" s="134"/>
    </row>
    <row r="2" spans="1:11" ht="12.75" x14ac:dyDescent="0.2">
      <c r="A2" s="135">
        <v>44348</v>
      </c>
      <c r="B2" s="121"/>
      <c r="C2" s="136"/>
      <c r="D2" s="77"/>
      <c r="E2" s="135">
        <v>44409</v>
      </c>
      <c r="F2" s="121"/>
      <c r="G2" s="136"/>
      <c r="H2" s="77"/>
      <c r="I2" s="135">
        <v>44409</v>
      </c>
      <c r="J2" s="121"/>
      <c r="K2" s="136"/>
    </row>
    <row r="3" spans="1:11" ht="12.75" x14ac:dyDescent="0.2">
      <c r="A3" s="22"/>
      <c r="C3" s="87"/>
      <c r="D3" s="77"/>
      <c r="E3" s="47"/>
      <c r="F3" s="6"/>
      <c r="G3" s="43"/>
      <c r="H3" s="77"/>
      <c r="I3" s="47"/>
      <c r="J3" s="6"/>
      <c r="K3" s="43"/>
    </row>
    <row r="4" spans="1:11" ht="12.75" x14ac:dyDescent="0.2">
      <c r="A4" s="22" t="s">
        <v>226</v>
      </c>
      <c r="C4" s="88">
        <f>NS!D13</f>
        <v>18871692</v>
      </c>
      <c r="D4" s="77"/>
      <c r="E4" s="47" t="str">
        <f t="shared" ref="E4:E5" si="0">A4</f>
        <v>Pendapatan</v>
      </c>
      <c r="F4" s="6"/>
      <c r="G4" s="55">
        <f>NS!I12</f>
        <v>18909454</v>
      </c>
      <c r="H4" s="77"/>
      <c r="I4" s="47" t="str">
        <f t="shared" ref="I4:I5" si="1">E4</f>
        <v>Pendapatan</v>
      </c>
      <c r="J4" s="6"/>
      <c r="K4" s="55">
        <f>NS!N12</f>
        <v>17278877</v>
      </c>
    </row>
    <row r="5" spans="1:11" ht="12.75" x14ac:dyDescent="0.2">
      <c r="A5" s="22" t="s">
        <v>231</v>
      </c>
      <c r="B5" s="5">
        <f>NS!C14</f>
        <v>156500</v>
      </c>
      <c r="C5" s="87"/>
      <c r="D5" s="77"/>
      <c r="E5" s="47" t="str">
        <f t="shared" si="0"/>
        <v>Beban</v>
      </c>
      <c r="F5" s="25">
        <f>NS!H13</f>
        <v>379500</v>
      </c>
      <c r="G5" s="43"/>
      <c r="H5" s="77"/>
      <c r="I5" s="47" t="str">
        <f t="shared" si="1"/>
        <v>Beban</v>
      </c>
      <c r="J5" s="25">
        <f>NS!M13</f>
        <v>356500</v>
      </c>
      <c r="K5" s="43"/>
    </row>
    <row r="6" spans="1:11" ht="12.75" x14ac:dyDescent="0.2">
      <c r="A6" s="22"/>
      <c r="B6" s="89">
        <f>NS!C15</f>
        <v>350000</v>
      </c>
      <c r="C6" s="87"/>
      <c r="D6" s="77"/>
      <c r="E6" s="47"/>
      <c r="F6" s="25">
        <f>NS!H14</f>
        <v>4400000</v>
      </c>
      <c r="G6" s="43"/>
      <c r="H6" s="77"/>
      <c r="I6" s="47"/>
      <c r="J6" s="25">
        <f>NS!M14</f>
        <v>39000</v>
      </c>
      <c r="K6" s="43"/>
    </row>
    <row r="7" spans="1:11" ht="12.75" x14ac:dyDescent="0.2">
      <c r="A7" s="137" t="s">
        <v>232</v>
      </c>
      <c r="B7" s="121"/>
      <c r="C7" s="90">
        <f>SUM(B5:B6)</f>
        <v>506500</v>
      </c>
      <c r="D7" s="77"/>
      <c r="E7" s="47"/>
      <c r="F7" s="25">
        <f>NS!H15</f>
        <v>36000</v>
      </c>
      <c r="G7" s="43"/>
      <c r="H7" s="77"/>
      <c r="I7" s="47"/>
      <c r="J7" s="25">
        <f>NS!M15</f>
        <v>2650000</v>
      </c>
      <c r="K7" s="43"/>
    </row>
    <row r="8" spans="1:11" ht="12.75" x14ac:dyDescent="0.2">
      <c r="A8" s="91" t="s">
        <v>233</v>
      </c>
      <c r="B8" s="35"/>
      <c r="C8" s="92">
        <f>C4-C7</f>
        <v>18365192</v>
      </c>
      <c r="D8" s="77"/>
      <c r="E8" s="47"/>
      <c r="F8" s="93">
        <f>NS!H16</f>
        <v>2700000</v>
      </c>
      <c r="G8" s="43"/>
      <c r="H8" s="77"/>
      <c r="I8" s="47"/>
      <c r="J8" s="94"/>
      <c r="K8" s="43"/>
    </row>
    <row r="9" spans="1:11" ht="15" customHeight="1" x14ac:dyDescent="0.2">
      <c r="E9" s="130" t="s">
        <v>234</v>
      </c>
      <c r="F9" s="121"/>
      <c r="G9" s="55">
        <f>SUM(F5:F8)</f>
        <v>7515500</v>
      </c>
      <c r="H9" s="77"/>
      <c r="I9" s="130" t="s">
        <v>234</v>
      </c>
      <c r="J9" s="121"/>
      <c r="K9" s="55">
        <f>SUM(J5:J8)</f>
        <v>3045500</v>
      </c>
    </row>
    <row r="10" spans="1:11" ht="15" customHeight="1" x14ac:dyDescent="0.2">
      <c r="E10" s="131" t="s">
        <v>233</v>
      </c>
      <c r="F10" s="128"/>
      <c r="G10" s="57">
        <f>G4-G9</f>
        <v>11393954</v>
      </c>
      <c r="H10" s="77"/>
      <c r="I10" s="131" t="s">
        <v>233</v>
      </c>
      <c r="J10" s="128"/>
      <c r="K10" s="57">
        <f>K4-K9</f>
        <v>14233377</v>
      </c>
    </row>
  </sheetData>
  <mergeCells count="11">
    <mergeCell ref="E9:F9"/>
    <mergeCell ref="I9:J9"/>
    <mergeCell ref="E10:F10"/>
    <mergeCell ref="I10:J10"/>
    <mergeCell ref="A1:C1"/>
    <mergeCell ref="E1:G1"/>
    <mergeCell ref="I1:K1"/>
    <mergeCell ref="A2:C2"/>
    <mergeCell ref="E2:G2"/>
    <mergeCell ref="I2:K2"/>
    <mergeCell ref="A7:B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Laporan Keuangan Juni</vt:lpstr>
      <vt:lpstr>Laporan Keuangan Agustus</vt:lpstr>
      <vt:lpstr>Laporan Keuangan September</vt:lpstr>
      <vt:lpstr> JU_Juni</vt:lpstr>
      <vt:lpstr>JU_Agustus</vt:lpstr>
      <vt:lpstr>JU_September</vt:lpstr>
      <vt:lpstr>BB</vt:lpstr>
      <vt:lpstr>NS</vt:lpstr>
      <vt:lpstr>Lb Rg</vt:lpstr>
      <vt:lpstr>EK</vt:lpstr>
      <vt:lpstr>Keu</vt:lpstr>
      <vt:lpstr>JP</vt:lpstr>
      <vt:lpstr>NSD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Waluya</cp:lastModifiedBy>
  <dcterms:modified xsi:type="dcterms:W3CDTF">2021-11-22T13:34:52Z</dcterms:modified>
</cp:coreProperties>
</file>